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https://cybersrd.sharepoint.com/sites/CSRD_Allgemein/Artikel zu Themen/Ausarbeitungen/"/>
    </mc:Choice>
  </mc:AlternateContent>
  <xr:revisionPtr revIDLastSave="0" documentId="8_{574243E4-728C-BB4D-8AFA-23412710ABD5}" xr6:coauthVersionLast="47" xr6:coauthVersionMax="47" xr10:uidLastSave="{00000000-0000-0000-0000-000000000000}"/>
  <bookViews>
    <workbookView xWindow="0" yWindow="500" windowWidth="29040" windowHeight="15840" xr2:uid="{CC421A44-4D96-2A42-A65B-2CB0BCB8575A}"/>
  </bookViews>
  <sheets>
    <sheet name="Disclaimer" sheetId="3" r:id="rId1"/>
    <sheet name="Eingabe" sheetId="4" r:id="rId2"/>
    <sheet name="KH-Typen und Skalierung" sheetId="2" r:id="rId3"/>
    <sheet name="Aufwandschätzung Muster KH"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4" l="1"/>
  <c r="J8" i="4"/>
  <c r="O6" i="4"/>
  <c r="N6" i="4"/>
  <c r="M6" i="4"/>
  <c r="L6" i="4"/>
  <c r="K6" i="4"/>
  <c r="I8" i="4"/>
  <c r="H8" i="4"/>
  <c r="D8" i="4"/>
  <c r="E8" i="4" s="1"/>
  <c r="J7" i="4"/>
  <c r="H7" i="4"/>
  <c r="D7" i="4"/>
  <c r="E7" i="4" s="1"/>
  <c r="I7" i="2" l="1"/>
  <c r="I6" i="2"/>
  <c r="I4" i="2"/>
  <c r="I5" i="2"/>
  <c r="K7" i="2"/>
  <c r="K6" i="2"/>
  <c r="K5" i="2"/>
  <c r="K4" i="2"/>
  <c r="E7" i="2"/>
  <c r="F7" i="2" s="1"/>
  <c r="E6" i="2"/>
  <c r="F6" i="2" s="1"/>
  <c r="E5" i="2"/>
  <c r="F5" i="2" s="1"/>
  <c r="E4" i="2"/>
  <c r="F4" i="2" s="1"/>
  <c r="J7" i="2"/>
  <c r="J6" i="2"/>
  <c r="J4" i="2"/>
  <c r="J5" i="2"/>
  <c r="P3" i="2"/>
  <c r="O3" i="2"/>
  <c r="N3" i="2"/>
  <c r="M3" i="2"/>
  <c r="L3" i="2"/>
  <c r="H56" i="1"/>
  <c r="G56" i="1"/>
  <c r="F56" i="1"/>
  <c r="D56" i="1"/>
  <c r="E56" i="1"/>
  <c r="N7" i="4" l="1"/>
  <c r="N8" i="4"/>
  <c r="M7" i="4"/>
  <c r="M8" i="4"/>
  <c r="O8" i="4"/>
  <c r="O7" i="4"/>
  <c r="L8" i="4"/>
  <c r="L7" i="4"/>
  <c r="K7" i="4"/>
  <c r="K8" i="4"/>
  <c r="P4" i="2"/>
  <c r="P5" i="2"/>
  <c r="P7" i="2"/>
  <c r="P6" i="2"/>
  <c r="O4" i="2"/>
  <c r="O5" i="2"/>
  <c r="M5" i="2"/>
  <c r="M4" i="2"/>
  <c r="O7" i="2"/>
  <c r="N6" i="2"/>
  <c r="L6" i="2"/>
  <c r="N4" i="2"/>
  <c r="M6" i="2"/>
  <c r="L4" i="2"/>
  <c r="L5" i="2"/>
  <c r="M7" i="2"/>
  <c r="L7" i="2"/>
  <c r="N5" i="2"/>
  <c r="O6" i="2"/>
  <c r="N7" i="2"/>
  <c r="D58" i="1"/>
  <c r="P8" i="4" l="1"/>
  <c r="Q8" i="4" s="1"/>
  <c r="P7" i="4"/>
  <c r="Q7" i="4" s="1"/>
  <c r="Q5" i="2"/>
  <c r="R5" i="2" s="1"/>
  <c r="Q4" i="2"/>
  <c r="R4" i="2" s="1"/>
  <c r="Q7" i="2"/>
  <c r="R7" i="2" s="1"/>
  <c r="Q6" i="2"/>
  <c r="R6" i="2" s="1"/>
</calcChain>
</file>

<file path=xl/sharedStrings.xml><?xml version="1.0" encoding="utf-8"?>
<sst xmlns="http://schemas.openxmlformats.org/spreadsheetml/2006/main" count="235" uniqueCount="171">
  <si>
    <t>Normative Grundlage</t>
  </si>
  <si>
    <t>Konzeption, Dokumentation, Review</t>
  </si>
  <si>
    <t>Kontrollen, Prüfungen und Auditierungen</t>
  </si>
  <si>
    <t>ANF-RM-1</t>
  </si>
  <si>
    <t>Unterstützung der KH-Leitung im Kontext RM</t>
  </si>
  <si>
    <t>ANF-RM-4</t>
  </si>
  <si>
    <t>ANF-RM-5</t>
  </si>
  <si>
    <t>Risikobewertung und Behandlung</t>
  </si>
  <si>
    <t>ANF-RM-6</t>
  </si>
  <si>
    <t>Unterstützung der IT</t>
  </si>
  <si>
    <t>Inventarisierung von Werten, Bestimmung der Schutzziele und Kritikalitäten</t>
  </si>
  <si>
    <t>ANF-RM-7 - 12</t>
  </si>
  <si>
    <t>ANF-RM-15</t>
  </si>
  <si>
    <t>Umsetzung des All-Gefahren-Ansatzes</t>
  </si>
  <si>
    <t>ANF-RM 16 - 24</t>
  </si>
  <si>
    <t>Risikobewertung</t>
  </si>
  <si>
    <t>ANF-RM 28 - 29</t>
  </si>
  <si>
    <t>Erklärung zur Anwendbarkeit</t>
  </si>
  <si>
    <t>ANF-RM 25 - 27, 37</t>
  </si>
  <si>
    <t>ANF-RM 30 - 36</t>
  </si>
  <si>
    <t>Risikokommunikation</t>
  </si>
  <si>
    <t>Thema / Tätigkeit / Aufgabe</t>
  </si>
  <si>
    <t>ANF-MN 9</t>
  </si>
  <si>
    <t>ISMS-Prozess</t>
  </si>
  <si>
    <t>ANF-MN 8</t>
  </si>
  <si>
    <t>kein zusätzlicher Aufwand</t>
  </si>
  <si>
    <t>ANF-MN 11</t>
  </si>
  <si>
    <t>ISMS-Team, Leitung, Dokumentation, Abstimmung</t>
  </si>
  <si>
    <t>Unterstützung der Geschäftsführung und Kommunikation</t>
  </si>
  <si>
    <t>Zusammenarbeit, Abstimmung, Unterstützung DSB</t>
  </si>
  <si>
    <t>ANF-MN 14</t>
  </si>
  <si>
    <t>Erarbeitung und Abstimmung vin Verbesserungsvorschlägen</t>
  </si>
  <si>
    <t>ANF-MN 17</t>
  </si>
  <si>
    <t>Untersuchung, Bearbeitung, Dokumentation von Sicherheitsvorfällen</t>
  </si>
  <si>
    <t>ANF-MN 18</t>
  </si>
  <si>
    <t>ANF-MN 1 - 7, 12, 16, 20</t>
  </si>
  <si>
    <t>ANF-MN 10, 19, 21</t>
  </si>
  <si>
    <t>ANF-MN 22 - 27</t>
  </si>
  <si>
    <t>ANF-MN 28 - 30</t>
  </si>
  <si>
    <t>KRITIS-spezifische Aufgaben</t>
  </si>
  <si>
    <t>Meldepflichten BSI (Konzeption, ggf. Umsetzung)</t>
  </si>
  <si>
    <t>ANF-MN 31 - 42</t>
  </si>
  <si>
    <t>ANF-MN 43 - 51</t>
  </si>
  <si>
    <t>Asset Management</t>
  </si>
  <si>
    <t>ANF-MN 52 - 57</t>
  </si>
  <si>
    <t>Robuste / Resiliente Architektur</t>
  </si>
  <si>
    <t>ANF-MN 58 - 61</t>
  </si>
  <si>
    <t>ANF-MN 62 - 71</t>
  </si>
  <si>
    <t>Personelle und organisatorische Sicherheit</t>
  </si>
  <si>
    <t>Untersuchung, Bearbeitung, Dokumentation von Sicherheitsvorfällen, Konzeption und Abstimmung von Prozessen</t>
  </si>
  <si>
    <t>ANF-MN 78 - 85, ohne 84</t>
  </si>
  <si>
    <t>Überprüfungen im laufenden Betrieb, Verbesserungsmaßnahmen</t>
  </si>
  <si>
    <t>ANF-MN 17, 72 - 77, 84, 87</t>
  </si>
  <si>
    <t xml:space="preserve">ANF-MN 87 </t>
  </si>
  <si>
    <t>Externe Informationsversorgung und Unterstützung</t>
  </si>
  <si>
    <t>ANF-MN 88 - 92</t>
  </si>
  <si>
    <t>Lieferanten, Dienstleister und Dritte</t>
  </si>
  <si>
    <t>ANF-MN 93 - 94</t>
  </si>
  <si>
    <t>Netz- und Systemmanagement</t>
  </si>
  <si>
    <t>ANF-MN 95 - 99</t>
  </si>
  <si>
    <t>Absicherung Fernzugriffe</t>
  </si>
  <si>
    <t>Betriebliches Kontinuitätsmanagement, Unterstützung anderer Fachbereiche und des BCM-Beauftragten bei BCM-Themen mit Bezug zur Informationssicherheit (Der ISB hat nicht die Rolle des BCM-Beauftragten inne.)</t>
  </si>
  <si>
    <t>ANF-MN 100 - 102</t>
  </si>
  <si>
    <t>Härtung und sichere Basiskonfiguration der Systeme und Anwendungen</t>
  </si>
  <si>
    <t>ANF-MN 103 - 105</t>
  </si>
  <si>
    <t>Schutz vor Schadsoftware</t>
  </si>
  <si>
    <t>ANF-MN 106- - 106</t>
  </si>
  <si>
    <t>Intrusion Detection / Prevention, Begleitung von Pen-Tests</t>
  </si>
  <si>
    <t>Identitäts- und Rechtemanagement + Sichere Authentisierung</t>
  </si>
  <si>
    <t>ANF-MN 108 - 112</t>
  </si>
  <si>
    <t>ANF-MN 113 - 115</t>
  </si>
  <si>
    <t>Kryptographische Absicherung</t>
  </si>
  <si>
    <t>ANF-MN 116 - 120</t>
  </si>
  <si>
    <t>Mobile Sicherheit, Sicherheit Mobiler Zugang und Telearbeit</t>
  </si>
  <si>
    <t>Physische Sicherheit, Begehungen (außerhalb von Audits)</t>
  </si>
  <si>
    <t>ANF-MN 121 - 122</t>
  </si>
  <si>
    <t>Vernetzung von Medizingeräten</t>
  </si>
  <si>
    <t>ANF-MN 123 - 125</t>
  </si>
  <si>
    <t>Datensicherung, Datenwiederherstellung und Archivierung</t>
  </si>
  <si>
    <t>ANF-MN 126 - 130</t>
  </si>
  <si>
    <t>Ordnungsgemäße Systemadministration</t>
  </si>
  <si>
    <t>ANF-MN 131 - 133</t>
  </si>
  <si>
    <t>Patch- und Änderungsmanagement</t>
  </si>
  <si>
    <t>ANF-MN 134 - 138</t>
  </si>
  <si>
    <t>Beschaffungsprozesse</t>
  </si>
  <si>
    <t>ANF-MN 139 - 144</t>
  </si>
  <si>
    <t>Protokollierung</t>
  </si>
  <si>
    <t>ANF-MN 145 - 149</t>
  </si>
  <si>
    <t>Umgang mit Datenträgern, Austausch von Datenträgern</t>
  </si>
  <si>
    <t>ANF-MN 150 - 157</t>
  </si>
  <si>
    <t>Sicheres Löschen und Entsorgung von Datenträgern</t>
  </si>
  <si>
    <t>ANF-MN 158 - 166</t>
  </si>
  <si>
    <t>Softwaretests und Freigaben</t>
  </si>
  <si>
    <t>ANF-MN 13, 167, 168</t>
  </si>
  <si>
    <t>Summe:</t>
  </si>
  <si>
    <t>Gesamtsumme:</t>
  </si>
  <si>
    <t>ISMS, Kapitel 3</t>
  </si>
  <si>
    <t>BSIG</t>
  </si>
  <si>
    <t>§ 8a Abs. 3</t>
  </si>
  <si>
    <t>ANF-RM-2 - 3, ANF-MN 15</t>
  </si>
  <si>
    <t>Review Risikokonzeption, Abstimmung mit anderen Fachbereichen</t>
  </si>
  <si>
    <t>Konzeption von Inhalten zur Schulung / Sensibilisierung, Unterstützung bei der Umsetzung, (ISB hält die Schulungen nicht selbst)</t>
  </si>
  <si>
    <t>Konzeption, Review Risikomanagementprozesse und Vorgaben</t>
  </si>
  <si>
    <t>Beratung und Unterstützung von Mitarbeitenden, Zusammenarbeit mit anderen Fachbereichen, Kommunikation mit interssierten Parteien (auch externen)</t>
  </si>
  <si>
    <t>Einbindung in Projekte, Kommunikation mit anderen Rollen, Freigabeprozesse</t>
  </si>
  <si>
    <t xml:space="preserve">Unterstützung bei der Festlegung und Wahrnung von Verantwortlichkeiten </t>
  </si>
  <si>
    <t>interne Audits, Vorbereitung, Begleitung, Nachbereitung (ggf. Aufarbeitung von Befunden)</t>
  </si>
  <si>
    <t>Nachweisverfahre, Vorbereitung, Begleitung, Nachbereitung (ggf. Aufarbeitung von Befunden)</t>
  </si>
  <si>
    <t>Fortbildungsmaßnahmen für den ISB</t>
  </si>
  <si>
    <t>Sonstiges</t>
  </si>
  <si>
    <t>Teilnahme an Veranstaltungen zum fachlichen Austausch</t>
  </si>
  <si>
    <t>ISMS allgemein</t>
  </si>
  <si>
    <t>Risikobehandlung, Konzeption von Maßnahmen, Umsetzung und Unterstützung</t>
  </si>
  <si>
    <t>Anzahl der stationären Fälle</t>
  </si>
  <si>
    <t>Anzahl der Mitarbeitenden</t>
  </si>
  <si>
    <t>Anzahl der Standorte</t>
  </si>
  <si>
    <t>z.B. Uniklinik</t>
  </si>
  <si>
    <t>z.B. Großkrankenhaus (Maximalversorger), Kritis-Schwelle knapp überschritten</t>
  </si>
  <si>
    <t>z.B. Krankenhaus mit begrenztem Einzugsbereich und Schwerpunkten in den Versorgungsangeboten</t>
  </si>
  <si>
    <t>z.B. Krankenhaus mit begrenztem Einzugsbereich und ausgeprügten Schwerpunkten in den Versorgungsangeboten</t>
  </si>
  <si>
    <t>Beispiel</t>
  </si>
  <si>
    <t>Tätigkeitskategorie</t>
  </si>
  <si>
    <t>Konzeption &amp; Dokumentation</t>
  </si>
  <si>
    <t>Beratung &amp; Unterstützung</t>
  </si>
  <si>
    <t>Kontrolle &amp; Audit</t>
  </si>
  <si>
    <t>KRITIS</t>
  </si>
  <si>
    <t>z.B.  Fortbildung (des ISB)</t>
  </si>
  <si>
    <t>VZÄ des ISB</t>
  </si>
  <si>
    <t>Volumenfaktor mit Mindestvolumen</t>
  </si>
  <si>
    <t>Ihr Krankenhaus</t>
  </si>
  <si>
    <t>Geschätzer Aufwand des ISB pro Jahr in Personentagen</t>
  </si>
  <si>
    <t>Summe</t>
  </si>
  <si>
    <t>Komplexitäts-faktor</t>
  </si>
  <si>
    <t>davon KRITIS-Standorte</t>
  </si>
  <si>
    <t>KRITIS-Faktor</t>
  </si>
  <si>
    <t>Schätzung für ein "Musterkrankenhaus": Die KRITIS-Schwelle wird gerade erreicht, ansonsten ist die Komplexität in Bezug auf Prozesse und Standorte gering. Das ISMS ist bereits fertig konzipiert und implementiert!</t>
  </si>
  <si>
    <t>KRITIS plausibel?</t>
  </si>
  <si>
    <t>Dokumenteninformation</t>
  </si>
  <si>
    <t>Kalkulationstool für Personalkapazitäten für einen Informationssicherheitsbeauftragten</t>
  </si>
  <si>
    <t>Klassifizierung</t>
  </si>
  <si>
    <t>Schutzklasse</t>
  </si>
  <si>
    <t>Öffentlich</t>
  </si>
  <si>
    <t>Freigaben</t>
  </si>
  <si>
    <t>Ablage: keine Vorgaben, beliebige Ablage</t>
  </si>
  <si>
    <t>Übermittlung: keine Vorgaben, beliebige Übermittlung</t>
  </si>
  <si>
    <t>Ausdruck: keine Vorgaben, jeglicher Ausdruck ist zulässig</t>
  </si>
  <si>
    <t>Entsorgung (löschen, vernichten): keine Vorgaben, beliebige Entsorgung</t>
  </si>
  <si>
    <t>Haftungsausschluss</t>
  </si>
  <si>
    <t>Autoren</t>
  </si>
  <si>
    <t>Bei der Erstellung des vorliegenden Dokuments haben die nachfolgend genannten Beteiligten ihre Expertise eingebracht. Die Beteiligten werden in alphabetischer Reihenfolge aufgeführt.</t>
  </si>
  <si>
    <t>Name</t>
  </si>
  <si>
    <t>Unternehmen</t>
  </si>
  <si>
    <t xml:space="preserve">Arfwedson, Jan </t>
  </si>
  <si>
    <t>AuraSec GmbH</t>
  </si>
  <si>
    <t>Leiter eHealth Hub im CSRD e.V.</t>
  </si>
  <si>
    <t>Giese, Karin</t>
  </si>
  <si>
    <t>Sana Kliniken AG</t>
  </si>
  <si>
    <t>Weichsel, Moritz</t>
  </si>
  <si>
    <t>Aus Gründen der besseren Lesbarkeit wird auf die gleichzeitige Verwendung der Sprachformen männlich, weiblich und divers (m/w/d) verzichtet. Sämtliche Personenbezeichnungen gelten gleichermaßen für alle Geschlechter.</t>
  </si>
  <si>
    <t>Leonard, Dr. Thomas</t>
  </si>
  <si>
    <t>Version 1.0</t>
  </si>
  <si>
    <t>Bitte tätigen Sie hier Ihre Eingabe</t>
  </si>
  <si>
    <t>Volumen-faktor</t>
  </si>
  <si>
    <t>Volumen-faktor mit Mindest-volumen</t>
  </si>
  <si>
    <t>Anforderungs-ID</t>
  </si>
  <si>
    <t>Geschätzter Aufwand des ISB pro Jahr in Personentagen</t>
  </si>
  <si>
    <t>B3S, V1.1</t>
  </si>
  <si>
    <t>KH-Typen und Skalierung</t>
  </si>
  <si>
    <t>KH-Typ</t>
  </si>
  <si>
    <t>Aufwandsschätzung ISB-Tätigkeiten 
in Personentagen nach Tätigkeitstypen</t>
  </si>
  <si>
    <t>Dieses Dokument sowie dazugehörige Arbeitshilfen wurden mit größter Sorgfalt erstellt und geprüft, erheben jedoch keinen Anspruch auf Vollständigkeit. Sie geben ausschließlich den Stand zum Zeitpunkt ihrer Erstellung wieder und ersetzen keine individuelle Prüfung. Insofern übernimmt der Cyber-Sicherheitsrat Deutschland e.V. keine Haftung für die Anwendung der dargebotenen Informationen beziehungsweise durch die Nutzung fehlerhafter und unvollständiger Informationen.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</si>
</sst>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2"/>
      <color theme="1"/>
      <name val="Calibri"/>
      <family val="2"/>
      <scheme val="minor"/>
    </font>
    <font>
      <sz val="12"/>
      <color theme="1"/>
      <name val="Calibri"/>
      <family val="2"/>
      <scheme val="minor"/>
    </font>
    <font>
      <sz val="8"/>
      <name val="Calibri"/>
      <family val="2"/>
      <scheme val="minor"/>
    </font>
    <font>
      <sz val="12"/>
      <color theme="1"/>
      <name val="Open Sans Regular"/>
    </font>
    <font>
      <sz val="12"/>
      <color indexed="8"/>
      <name val="Open Sans Regular"/>
    </font>
    <font>
      <b/>
      <sz val="14"/>
      <color rgb="FFC00000"/>
      <name val="Tahoma"/>
      <family val="2"/>
    </font>
    <font>
      <sz val="12"/>
      <color theme="1"/>
      <name val="Tahoma"/>
      <family val="2"/>
    </font>
    <font>
      <sz val="14"/>
      <color theme="1" tint="4.9989318521683403E-2"/>
      <name val="Tahoma"/>
      <family val="2"/>
    </font>
    <font>
      <b/>
      <sz val="12"/>
      <color rgb="FFC00000"/>
      <name val="Tahoma"/>
      <family val="2"/>
    </font>
    <font>
      <sz val="10.5"/>
      <color theme="1"/>
      <name val="Tahoma"/>
      <family val="2"/>
    </font>
    <font>
      <sz val="12"/>
      <color indexed="8"/>
      <name val="Tahoma"/>
      <family val="2"/>
    </font>
    <font>
      <b/>
      <sz val="12"/>
      <color indexed="8"/>
      <name val="Tahoma"/>
      <family val="2"/>
    </font>
    <font>
      <b/>
      <sz val="12"/>
      <color theme="1"/>
      <name val="Tahoma"/>
      <family val="2"/>
    </font>
    <font>
      <sz val="12"/>
      <color rgb="FF404040"/>
      <name val="Tahoma"/>
      <family val="2"/>
    </font>
    <font>
      <b/>
      <sz val="12"/>
      <color rgb="FF404040"/>
      <name val="Tahoma"/>
      <family val="2"/>
    </font>
    <font>
      <sz val="12"/>
      <color rgb="FFC00000"/>
      <name val="Tahoma"/>
      <family val="2"/>
    </font>
    <font>
      <sz val="14"/>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DB4A"/>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04040"/>
      </left>
      <right style="medium">
        <color rgb="FF404040"/>
      </right>
      <top style="medium">
        <color rgb="FF404040"/>
      </top>
      <bottom style="medium">
        <color rgb="FF404040"/>
      </bottom>
      <diagonal/>
    </border>
    <border>
      <left/>
      <right style="medium">
        <color rgb="FF404040"/>
      </right>
      <top style="medium">
        <color rgb="FF404040"/>
      </top>
      <bottom style="medium">
        <color rgb="FF404040"/>
      </bottom>
      <diagonal/>
    </border>
    <border>
      <left style="medium">
        <color rgb="FF404040"/>
      </left>
      <right style="medium">
        <color rgb="FF404040"/>
      </right>
      <top style="medium">
        <color rgb="FF404040"/>
      </top>
      <bottom/>
      <diagonal/>
    </border>
    <border>
      <left/>
      <right style="medium">
        <color rgb="FF404040"/>
      </right>
      <top/>
      <bottom style="medium">
        <color rgb="FF404040"/>
      </bottom>
      <diagonal/>
    </border>
    <border>
      <left style="medium">
        <color rgb="FF404040"/>
      </left>
      <right style="medium">
        <color rgb="FF404040"/>
      </right>
      <top/>
      <bottom/>
      <diagonal/>
    </border>
    <border>
      <left style="medium">
        <color rgb="FF404040"/>
      </left>
      <right style="medium">
        <color rgb="FF404040"/>
      </right>
      <top/>
      <bottom style="medium">
        <color rgb="FF40404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17" fontId="4" fillId="2" borderId="1" xfId="0" applyNumberFormat="1" applyFont="1" applyFill="1" applyBorder="1" applyAlignment="1" applyProtection="1">
      <alignment horizontal="center" vertical="center" wrapText="1"/>
      <protection locked="0"/>
    </xf>
    <xf numFmtId="0" fontId="3" fillId="0" borderId="1" xfId="0" applyFont="1" applyBorder="1" applyAlignment="1">
      <alignment wrapText="1"/>
    </xf>
    <xf numFmtId="0" fontId="3" fillId="0" borderId="1" xfId="0" applyFont="1" applyBorder="1" applyAlignment="1">
      <alignment horizontal="center"/>
    </xf>
    <xf numFmtId="0" fontId="5" fillId="0" borderId="0" xfId="0" applyFont="1" applyAlignment="1">
      <alignment horizontal="left" vertical="center"/>
    </xf>
    <xf numFmtId="0" fontId="6" fillId="0" borderId="0" xfId="0" applyFont="1"/>
    <xf numFmtId="0" fontId="8" fillId="0" borderId="0" xfId="0" applyFont="1" applyAlignment="1">
      <alignment horizontal="left" vertical="center"/>
    </xf>
    <xf numFmtId="0" fontId="9" fillId="0" borderId="0" xfId="0" applyFont="1" applyAlignment="1">
      <alignment vertical="top" wrapText="1"/>
    </xf>
    <xf numFmtId="0" fontId="0" fillId="0" borderId="0" xfId="0" applyFill="1"/>
    <xf numFmtId="0" fontId="6" fillId="0" borderId="0" xfId="0" applyFont="1" applyFill="1"/>
    <xf numFmtId="17" fontId="10" fillId="2" borderId="1" xfId="0" applyNumberFormat="1" applyFont="1" applyFill="1" applyBorder="1" applyAlignment="1" applyProtection="1">
      <alignment horizontal="center" vertical="center" wrapText="1"/>
      <protection locked="0"/>
    </xf>
    <xf numFmtId="17" fontId="11" fillId="2" borderId="1" xfId="0" applyNumberFormat="1" applyFont="1" applyFill="1" applyBorder="1" applyAlignment="1" applyProtection="1">
      <alignment horizontal="center" vertical="center" wrapText="1"/>
      <protection locked="0"/>
    </xf>
    <xf numFmtId="0" fontId="6" fillId="0" borderId="1" xfId="0" applyFont="1" applyBorder="1" applyAlignment="1">
      <alignment wrapText="1"/>
    </xf>
    <xf numFmtId="9" fontId="6" fillId="4" borderId="1" xfId="1" applyFont="1" applyFill="1" applyBorder="1"/>
    <xf numFmtId="0" fontId="6" fillId="4" borderId="1" xfId="0" applyFont="1" applyFill="1" applyBorder="1" applyAlignment="1">
      <alignment horizontal="center"/>
    </xf>
    <xf numFmtId="164" fontId="6" fillId="4" borderId="1" xfId="0" applyNumberFormat="1" applyFont="1" applyFill="1" applyBorder="1"/>
    <xf numFmtId="164" fontId="12" fillId="4" borderId="1" xfId="0" applyNumberFormat="1" applyFont="1" applyFill="1" applyBorder="1"/>
    <xf numFmtId="0" fontId="6" fillId="0" borderId="0" xfId="0" applyFont="1" applyAlignment="1">
      <alignment wrapText="1"/>
    </xf>
    <xf numFmtId="0" fontId="6" fillId="0" borderId="1" xfId="0" applyFont="1" applyBorder="1"/>
    <xf numFmtId="0" fontId="6" fillId="0" borderId="1" xfId="0" applyFont="1" applyBorder="1" applyAlignment="1">
      <alignment horizontal="center"/>
    </xf>
    <xf numFmtId="9" fontId="6" fillId="0" borderId="0" xfId="1" applyFont="1"/>
    <xf numFmtId="0" fontId="6" fillId="0" borderId="0" xfId="0" applyFont="1" applyAlignment="1">
      <alignment horizontal="center"/>
    </xf>
    <xf numFmtId="164" fontId="6" fillId="0" borderId="0" xfId="0" applyNumberFormat="1" applyFont="1"/>
    <xf numFmtId="3" fontId="6" fillId="0" borderId="1" xfId="0" applyNumberFormat="1" applyFont="1" applyBorder="1"/>
    <xf numFmtId="0" fontId="14" fillId="3" borderId="5" xfId="0" applyFont="1" applyFill="1" applyBorder="1" applyAlignment="1">
      <alignment horizontal="justify" vertical="center" wrapText="1"/>
    </xf>
    <xf numFmtId="0" fontId="15" fillId="3" borderId="6" xfId="0" applyFont="1" applyFill="1" applyBorder="1" applyAlignment="1">
      <alignment horizontal="justify" vertical="center" wrapText="1"/>
    </xf>
    <xf numFmtId="0" fontId="6" fillId="0" borderId="8" xfId="0" applyFont="1" applyBorder="1" applyAlignment="1">
      <alignment horizontal="left" vertical="center" wrapText="1"/>
    </xf>
    <xf numFmtId="0" fontId="13"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justify" vertical="center" wrapText="1"/>
    </xf>
    <xf numFmtId="0" fontId="6" fillId="0" borderId="14" xfId="0" applyFont="1" applyBorder="1" applyAlignment="1">
      <alignment horizontal="left" vertical="center" wrapText="1"/>
    </xf>
    <xf numFmtId="164" fontId="6" fillId="0" borderId="1" xfId="0" applyNumberFormat="1" applyFont="1" applyBorder="1" applyAlignment="1">
      <alignment horizontal="center"/>
    </xf>
    <xf numFmtId="164" fontId="12" fillId="0" borderId="1" xfId="0" applyNumberFormat="1" applyFont="1" applyBorder="1" applyAlignment="1">
      <alignment horizontal="center"/>
    </xf>
    <xf numFmtId="0" fontId="16" fillId="0" borderId="0" xfId="0" applyFont="1"/>
    <xf numFmtId="17" fontId="11" fillId="2" borderId="1" xfId="0" applyNumberFormat="1" applyFont="1" applyFill="1" applyBorder="1" applyAlignment="1" applyProtection="1">
      <alignment horizontal="left" vertical="center" wrapText="1"/>
      <protection locked="0"/>
    </xf>
    <xf numFmtId="17" fontId="11" fillId="2" borderId="2" xfId="0" applyNumberFormat="1" applyFont="1" applyFill="1" applyBorder="1" applyAlignment="1" applyProtection="1">
      <alignment horizontal="left" vertical="center" wrapText="1"/>
      <protection locked="0"/>
    </xf>
    <xf numFmtId="0" fontId="6" fillId="2" borderId="1" xfId="0" applyFont="1" applyFill="1" applyBorder="1" applyAlignment="1">
      <alignment horizontal="center"/>
    </xf>
    <xf numFmtId="0" fontId="12" fillId="0" borderId="1" xfId="0" applyFont="1" applyBorder="1" applyAlignment="1">
      <alignment horizontal="right" wrapText="1"/>
    </xf>
    <xf numFmtId="0" fontId="12" fillId="0" borderId="0" xfId="0" applyFont="1" applyAlignment="1">
      <alignment horizontal="right" wrapText="1"/>
    </xf>
    <xf numFmtId="0" fontId="12" fillId="0" borderId="0" xfId="0" applyFont="1" applyAlignment="1">
      <alignment horizontal="center"/>
    </xf>
    <xf numFmtId="0" fontId="6" fillId="3" borderId="1" xfId="0" applyFont="1" applyFill="1" applyBorder="1"/>
    <xf numFmtId="3" fontId="6" fillId="3" borderId="1" xfId="0" applyNumberFormat="1" applyFont="1" applyFill="1" applyBorder="1"/>
    <xf numFmtId="9" fontId="6" fillId="4" borderId="1" xfId="1" applyFont="1" applyFill="1" applyBorder="1" applyProtection="1">
      <protection hidden="1"/>
    </xf>
    <xf numFmtId="0" fontId="6" fillId="0" borderId="0" xfId="0" applyFont="1" applyAlignment="1">
      <alignment vertical="center"/>
    </xf>
    <xf numFmtId="9" fontId="6" fillId="0" borderId="1" xfId="1" applyFont="1" applyBorder="1" applyProtection="1">
      <protection hidden="1"/>
    </xf>
    <xf numFmtId="9" fontId="6" fillId="0" borderId="1" xfId="1" applyFont="1" applyBorder="1" applyAlignment="1" applyProtection="1">
      <alignment horizontal="center"/>
      <protection hidden="1"/>
    </xf>
    <xf numFmtId="0" fontId="6" fillId="0" borderId="0" xfId="0" applyFont="1" applyAlignment="1">
      <alignment horizontal="left" vertical="top" wrapText="1"/>
    </xf>
    <xf numFmtId="0" fontId="7" fillId="0" borderId="0" xfId="0" applyFont="1" applyAlignment="1">
      <alignment horizontal="left" vertical="center" wrapText="1"/>
    </xf>
    <xf numFmtId="0" fontId="12" fillId="0" borderId="7"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17" fontId="10" fillId="2" borderId="2" xfId="0" applyNumberFormat="1" applyFont="1" applyFill="1" applyBorder="1" applyAlignment="1" applyProtection="1">
      <alignment horizontal="center" vertical="center" wrapText="1"/>
      <protection locked="0"/>
    </xf>
    <xf numFmtId="17" fontId="10" fillId="2" borderId="3" xfId="0" applyNumberFormat="1" applyFont="1" applyFill="1" applyBorder="1" applyAlignment="1" applyProtection="1">
      <alignment horizontal="center" vertical="center" wrapText="1"/>
      <protection locked="0"/>
    </xf>
    <xf numFmtId="17" fontId="10" fillId="2" borderId="4" xfId="0" applyNumberFormat="1" applyFont="1" applyFill="1" applyBorder="1" applyAlignment="1" applyProtection="1">
      <alignment horizontal="center" vertical="center" wrapText="1"/>
      <protection locked="0"/>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colors>
    <mruColors>
      <color rgb="FFFFDB4A"/>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4867275</xdr:colOff>
      <xdr:row>0</xdr:row>
      <xdr:rowOff>47625</xdr:rowOff>
    </xdr:from>
    <xdr:to>
      <xdr:col>4</xdr:col>
      <xdr:colOff>675003</xdr:colOff>
      <xdr:row>3</xdr:row>
      <xdr:rowOff>104775</xdr:rowOff>
    </xdr:to>
    <xdr:pic>
      <xdr:nvPicPr>
        <xdr:cNvPr id="4" name="Grafik 3">
          <a:extLst>
            <a:ext uri="{FF2B5EF4-FFF2-40B4-BE49-F238E27FC236}">
              <a16:creationId xmlns:a16="http://schemas.microsoft.com/office/drawing/2014/main" id="{D6CAAD8C-6CB1-4B1F-B98F-5EBCBA965F2D}"/>
            </a:ext>
          </a:extLst>
        </xdr:cNvPr>
        <xdr:cNvPicPr>
          <a:picLocks noChangeAspect="1"/>
        </xdr:cNvPicPr>
      </xdr:nvPicPr>
      <xdr:blipFill>
        <a:blip xmlns:r="http://schemas.openxmlformats.org/officeDocument/2006/relationships" r:embed="rId1"/>
        <a:stretch>
          <a:fillRect/>
        </a:stretch>
      </xdr:blipFill>
      <xdr:spPr>
        <a:xfrm>
          <a:off x="7200900" y="47625"/>
          <a:ext cx="2360928"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127000</xdr:colOff>
      <xdr:row>0</xdr:row>
      <xdr:rowOff>21167</xdr:rowOff>
    </xdr:from>
    <xdr:to>
      <xdr:col>16</xdr:col>
      <xdr:colOff>820286</xdr:colOff>
      <xdr:row>3</xdr:row>
      <xdr:rowOff>129943</xdr:rowOff>
    </xdr:to>
    <xdr:pic>
      <xdr:nvPicPr>
        <xdr:cNvPr id="3" name="Grafik 2">
          <a:extLst>
            <a:ext uri="{FF2B5EF4-FFF2-40B4-BE49-F238E27FC236}">
              <a16:creationId xmlns:a16="http://schemas.microsoft.com/office/drawing/2014/main" id="{E3D91C13-0B8F-2181-F23C-8A0A8C344642}"/>
            </a:ext>
          </a:extLst>
        </xdr:cNvPr>
        <xdr:cNvPicPr>
          <a:picLocks noChangeAspect="1"/>
        </xdr:cNvPicPr>
      </xdr:nvPicPr>
      <xdr:blipFill>
        <a:blip xmlns:r="http://schemas.openxmlformats.org/officeDocument/2006/relationships" r:embed="rId1"/>
        <a:stretch>
          <a:fillRect/>
        </a:stretch>
      </xdr:blipFill>
      <xdr:spPr>
        <a:xfrm>
          <a:off x="10890250" y="21167"/>
          <a:ext cx="2365453" cy="743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148167</xdr:colOff>
      <xdr:row>0</xdr:row>
      <xdr:rowOff>31750</xdr:rowOff>
    </xdr:from>
    <xdr:to>
      <xdr:col>20</xdr:col>
      <xdr:colOff>121786</xdr:colOff>
      <xdr:row>1</xdr:row>
      <xdr:rowOff>542693</xdr:rowOff>
    </xdr:to>
    <xdr:pic>
      <xdr:nvPicPr>
        <xdr:cNvPr id="2" name="Grafik 1">
          <a:extLst>
            <a:ext uri="{FF2B5EF4-FFF2-40B4-BE49-F238E27FC236}">
              <a16:creationId xmlns:a16="http://schemas.microsoft.com/office/drawing/2014/main" id="{3E25783E-1AD6-4190-AFF6-8E927D7F0A47}"/>
            </a:ext>
          </a:extLst>
        </xdr:cNvPr>
        <xdr:cNvPicPr>
          <a:picLocks noChangeAspect="1"/>
        </xdr:cNvPicPr>
      </xdr:nvPicPr>
      <xdr:blipFill>
        <a:blip xmlns:r="http://schemas.openxmlformats.org/officeDocument/2006/relationships" r:embed="rId1"/>
        <a:stretch>
          <a:fillRect/>
        </a:stretch>
      </xdr:blipFill>
      <xdr:spPr>
        <a:xfrm>
          <a:off x="17399000" y="31750"/>
          <a:ext cx="2365453" cy="7437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161925</xdr:colOff>
      <xdr:row>0</xdr:row>
      <xdr:rowOff>104775</xdr:rowOff>
    </xdr:from>
    <xdr:to>
      <xdr:col>11</xdr:col>
      <xdr:colOff>12778</xdr:colOff>
      <xdr:row>0</xdr:row>
      <xdr:rowOff>848551</xdr:rowOff>
    </xdr:to>
    <xdr:pic>
      <xdr:nvPicPr>
        <xdr:cNvPr id="2" name="Grafik 1">
          <a:extLst>
            <a:ext uri="{FF2B5EF4-FFF2-40B4-BE49-F238E27FC236}">
              <a16:creationId xmlns:a16="http://schemas.microsoft.com/office/drawing/2014/main" id="{A8046521-31FA-4661-9ABB-78B5BE0091EE}"/>
            </a:ext>
          </a:extLst>
        </xdr:cNvPr>
        <xdr:cNvPicPr>
          <a:picLocks noChangeAspect="1"/>
        </xdr:cNvPicPr>
      </xdr:nvPicPr>
      <xdr:blipFill>
        <a:blip xmlns:r="http://schemas.openxmlformats.org/officeDocument/2006/relationships" r:embed="rId1"/>
        <a:stretch>
          <a:fillRect/>
        </a:stretch>
      </xdr:blipFill>
      <xdr:spPr>
        <a:xfrm>
          <a:off x="13935075" y="104775"/>
          <a:ext cx="2365453" cy="7437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79C4F-C4DF-4983-82DC-211B5BE8F9D5}">
  <dimension ref="A1:B27"/>
  <sheetViews>
    <sheetView tabSelected="1" zoomScale="90" zoomScaleNormal="90" workbookViewId="0">
      <selection activeCell="A2" sqref="A2:B2"/>
    </sheetView>
  </sheetViews>
  <sheetFormatPr baseColWidth="10" defaultRowHeight="16"/>
  <cols>
    <col min="1" max="1" width="30.6640625" bestFit="1" customWidth="1"/>
    <col min="2" max="2" width="64" customWidth="1"/>
  </cols>
  <sheetData>
    <row r="1" spans="1:2" ht="18">
      <c r="A1" s="7" t="s">
        <v>137</v>
      </c>
      <c r="B1" s="8"/>
    </row>
    <row r="2" spans="1:2" ht="17.25" customHeight="1">
      <c r="A2" s="51" t="s">
        <v>138</v>
      </c>
      <c r="B2" s="51"/>
    </row>
    <row r="3" spans="1:2" ht="18">
      <c r="A3" s="37" t="s">
        <v>160</v>
      </c>
      <c r="B3" s="8"/>
    </row>
    <row r="4" spans="1:2">
      <c r="A4" s="8"/>
      <c r="B4" s="8"/>
    </row>
    <row r="5" spans="1:2" ht="17" thickBot="1">
      <c r="A5" s="9" t="s">
        <v>139</v>
      </c>
      <c r="B5" s="8"/>
    </row>
    <row r="6" spans="1:2" ht="17" thickBot="1">
      <c r="A6" s="27" t="s">
        <v>140</v>
      </c>
      <c r="B6" s="28" t="s">
        <v>141</v>
      </c>
    </row>
    <row r="7" spans="1:2" ht="17" thickBot="1">
      <c r="A7" s="52" t="s">
        <v>142</v>
      </c>
      <c r="B7" s="29" t="s">
        <v>143</v>
      </c>
    </row>
    <row r="8" spans="1:2" ht="17" thickBot="1">
      <c r="A8" s="53"/>
      <c r="B8" s="29" t="s">
        <v>144</v>
      </c>
    </row>
    <row r="9" spans="1:2" ht="17" thickBot="1">
      <c r="A9" s="53"/>
      <c r="B9" s="30" t="s">
        <v>145</v>
      </c>
    </row>
    <row r="10" spans="1:2" ht="33" thickBot="1">
      <c r="A10" s="54"/>
      <c r="B10" s="30" t="s">
        <v>146</v>
      </c>
    </row>
    <row r="11" spans="1:2">
      <c r="A11" s="8"/>
      <c r="B11" s="8"/>
    </row>
    <row r="12" spans="1:2">
      <c r="A12" s="9" t="s">
        <v>147</v>
      </c>
      <c r="B12" s="8"/>
    </row>
    <row r="13" spans="1:2" ht="75.75" customHeight="1">
      <c r="A13" s="50" t="s">
        <v>170</v>
      </c>
      <c r="B13" s="50"/>
    </row>
    <row r="14" spans="1:2">
      <c r="A14" s="10"/>
      <c r="B14" s="10"/>
    </row>
    <row r="15" spans="1:2">
      <c r="A15" s="9" t="s">
        <v>148</v>
      </c>
      <c r="B15" s="8"/>
    </row>
    <row r="16" spans="1:2" ht="52.5" customHeight="1">
      <c r="A16" s="50" t="s">
        <v>149</v>
      </c>
      <c r="B16" s="50"/>
    </row>
    <row r="17" spans="1:2" ht="17" thickBot="1">
      <c r="A17" s="8"/>
      <c r="B17" s="8"/>
    </row>
    <row r="18" spans="1:2" ht="17" thickBot="1">
      <c r="A18" s="27" t="s">
        <v>150</v>
      </c>
      <c r="B18" s="27" t="s">
        <v>151</v>
      </c>
    </row>
    <row r="19" spans="1:2">
      <c r="A19" s="55" t="s">
        <v>152</v>
      </c>
      <c r="B19" s="31" t="s">
        <v>153</v>
      </c>
    </row>
    <row r="20" spans="1:2" ht="17" thickBot="1">
      <c r="A20" s="56"/>
      <c r="B20" s="32" t="s">
        <v>154</v>
      </c>
    </row>
    <row r="21" spans="1:2" ht="17" thickBot="1">
      <c r="A21" s="34" t="s">
        <v>155</v>
      </c>
      <c r="B21" s="33" t="s">
        <v>156</v>
      </c>
    </row>
    <row r="22" spans="1:2" ht="17" thickBot="1">
      <c r="A22" s="34" t="s">
        <v>159</v>
      </c>
      <c r="B22" s="33" t="s">
        <v>153</v>
      </c>
    </row>
    <row r="23" spans="1:2" ht="17" thickBot="1">
      <c r="A23" s="34" t="s">
        <v>157</v>
      </c>
      <c r="B23" s="33" t="s">
        <v>153</v>
      </c>
    </row>
    <row r="24" spans="1:2">
      <c r="A24" s="8"/>
      <c r="B24" s="8"/>
    </row>
    <row r="25" spans="1:2" ht="43.5" customHeight="1">
      <c r="A25" s="50" t="s">
        <v>158</v>
      </c>
      <c r="B25" s="50"/>
    </row>
    <row r="26" spans="1:2">
      <c r="A26" s="8"/>
      <c r="B26" s="8"/>
    </row>
    <row r="27" spans="1:2">
      <c r="A27" s="8"/>
      <c r="B27" s="8"/>
    </row>
  </sheetData>
  <mergeCells count="6">
    <mergeCell ref="A25:B25"/>
    <mergeCell ref="A2:B2"/>
    <mergeCell ref="A7:A10"/>
    <mergeCell ref="A13:B13"/>
    <mergeCell ref="A16:B16"/>
    <mergeCell ref="A19:A20"/>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A148-F22A-4F5D-8DD6-F4A5A35E9B84}">
  <dimension ref="A1:Q19"/>
  <sheetViews>
    <sheetView zoomScale="90" zoomScaleNormal="90" workbookViewId="0">
      <selection activeCell="A13" sqref="A13"/>
    </sheetView>
  </sheetViews>
  <sheetFormatPr baseColWidth="10" defaultRowHeight="16"/>
  <cols>
    <col min="1" max="1" width="19.1640625" customWidth="1"/>
    <col min="2" max="3" width="17.83203125" customWidth="1"/>
    <col min="4" max="5" width="0" hidden="1" customWidth="1"/>
    <col min="6" max="7" width="17.83203125" customWidth="1"/>
    <col min="8" max="10" width="0" hidden="1" customWidth="1"/>
    <col min="11" max="11" width="14.6640625" bestFit="1" customWidth="1"/>
    <col min="12" max="12" width="13.83203125" customWidth="1"/>
  </cols>
  <sheetData>
    <row r="1" spans="1:17" ht="18">
      <c r="A1" s="7" t="s">
        <v>138</v>
      </c>
      <c r="B1" s="7"/>
      <c r="C1" s="7"/>
      <c r="D1" s="7"/>
      <c r="E1" s="7"/>
      <c r="F1" s="7"/>
      <c r="G1" s="7"/>
      <c r="H1" s="8"/>
      <c r="I1" s="8"/>
      <c r="J1" s="8"/>
      <c r="L1" s="47"/>
      <c r="M1" s="47"/>
      <c r="N1" s="47"/>
      <c r="O1" s="47"/>
      <c r="P1" s="47"/>
      <c r="Q1" s="8"/>
    </row>
    <row r="2" spans="1:17">
      <c r="A2" s="12" t="s">
        <v>160</v>
      </c>
      <c r="B2" s="8"/>
      <c r="C2" s="8"/>
      <c r="D2" s="8"/>
      <c r="E2" s="8"/>
      <c r="F2" s="8"/>
      <c r="G2" s="8"/>
      <c r="H2" s="8"/>
      <c r="I2" s="8"/>
      <c r="J2" s="8"/>
      <c r="K2" s="47"/>
      <c r="L2" s="47"/>
      <c r="M2" s="47"/>
      <c r="N2" s="47"/>
      <c r="O2" s="47"/>
      <c r="P2" s="47"/>
      <c r="Q2" s="8"/>
    </row>
    <row r="3" spans="1:17">
      <c r="A3" s="12"/>
      <c r="B3" s="8"/>
      <c r="C3" s="8"/>
      <c r="D3" s="8"/>
      <c r="E3" s="8"/>
      <c r="F3" s="8"/>
      <c r="G3" s="8"/>
      <c r="H3" s="8"/>
      <c r="I3" s="8"/>
      <c r="J3" s="8"/>
      <c r="K3" s="47"/>
      <c r="L3" s="47"/>
      <c r="M3" s="47"/>
      <c r="N3" s="47"/>
      <c r="O3" s="47"/>
      <c r="P3" s="47"/>
      <c r="Q3" s="8"/>
    </row>
    <row r="4" spans="1:17">
      <c r="A4" s="8"/>
      <c r="B4" s="8"/>
      <c r="C4" s="8"/>
      <c r="D4" s="8"/>
      <c r="E4" s="8"/>
      <c r="F4" s="8"/>
      <c r="G4" s="8"/>
      <c r="H4" s="8"/>
      <c r="I4" s="8"/>
      <c r="J4" s="8"/>
      <c r="K4" s="47"/>
      <c r="L4" s="47"/>
      <c r="M4" s="47"/>
      <c r="N4" s="47"/>
      <c r="O4" s="47"/>
      <c r="P4" s="47"/>
      <c r="Q4" s="8"/>
    </row>
    <row r="5" spans="1:17" ht="30.75" customHeight="1">
      <c r="A5" s="8"/>
      <c r="B5" s="60" t="s">
        <v>161</v>
      </c>
      <c r="C5" s="61"/>
      <c r="D5" s="61"/>
      <c r="E5" s="61"/>
      <c r="F5" s="61"/>
      <c r="G5" s="62"/>
      <c r="H5" s="8"/>
      <c r="I5" s="8"/>
      <c r="J5" s="8"/>
      <c r="K5" s="57" t="s">
        <v>165</v>
      </c>
      <c r="L5" s="58"/>
      <c r="M5" s="58"/>
      <c r="N5" s="58"/>
      <c r="O5" s="58"/>
      <c r="P5" s="58"/>
      <c r="Q5" s="59"/>
    </row>
    <row r="6" spans="1:17" ht="64">
      <c r="A6" s="8"/>
      <c r="B6" s="13" t="s">
        <v>113</v>
      </c>
      <c r="C6" s="13" t="s">
        <v>114</v>
      </c>
      <c r="D6" s="13" t="s">
        <v>162</v>
      </c>
      <c r="E6" s="13" t="s">
        <v>163</v>
      </c>
      <c r="F6" s="13" t="s">
        <v>115</v>
      </c>
      <c r="G6" s="13" t="s">
        <v>133</v>
      </c>
      <c r="H6" s="13" t="s">
        <v>136</v>
      </c>
      <c r="I6" s="13" t="s">
        <v>132</v>
      </c>
      <c r="J6" s="13" t="s">
        <v>134</v>
      </c>
      <c r="K6" s="13" t="str">
        <f>'Aufwandschätzung Muster KH'!D2</f>
        <v>Konzeption &amp; Dokumentation</v>
      </c>
      <c r="L6" s="13" t="str">
        <f>'Aufwandschätzung Muster KH'!E2</f>
        <v>Beratung &amp; Unterstützung</v>
      </c>
      <c r="M6" s="13" t="str">
        <f>'Aufwandschätzung Muster KH'!F2</f>
        <v>Kontrolle &amp; Audit</v>
      </c>
      <c r="N6" s="13" t="str">
        <f>'Aufwandschätzung Muster KH'!G2</f>
        <v>KRITIS</v>
      </c>
      <c r="O6" s="13" t="str">
        <f>'Aufwandschätzung Muster KH'!H2</f>
        <v>Sonstiges</v>
      </c>
      <c r="P6" s="13" t="s">
        <v>131</v>
      </c>
      <c r="Q6" s="14" t="s">
        <v>127</v>
      </c>
    </row>
    <row r="7" spans="1:17" ht="17">
      <c r="A7" s="15" t="s">
        <v>129</v>
      </c>
      <c r="B7" s="45">
        <v>43000</v>
      </c>
      <c r="C7" s="45">
        <v>3000</v>
      </c>
      <c r="D7" s="46">
        <f>((B7-30000)/30000+(C7-3000)/3000)/2+1.2</f>
        <v>1.4166666666666665</v>
      </c>
      <c r="E7" s="46">
        <f>IF(D7&lt;0.6,0.6,D7)</f>
        <v>1.4166666666666665</v>
      </c>
      <c r="F7" s="44">
        <v>1</v>
      </c>
      <c r="G7" s="44">
        <v>0</v>
      </c>
      <c r="H7" s="17" t="str">
        <f>IF(G7*30000&lt;=B7,"ja","nein")</f>
        <v>ja</v>
      </c>
      <c r="I7" s="16">
        <f>F7/3+2/3</f>
        <v>1</v>
      </c>
      <c r="J7" s="16">
        <f>IF(G7&gt;0,1+G7/2,0)</f>
        <v>0</v>
      </c>
      <c r="K7" s="18">
        <f>'Aufwandschätzung Muster KH'!D$56*E7*I7</f>
        <v>63.608333333333356</v>
      </c>
      <c r="L7" s="18">
        <f>'Aufwandschätzung Muster KH'!E$56*E7</f>
        <v>216.46666666666667</v>
      </c>
      <c r="M7" s="18">
        <f>'Aufwandschätzung Muster KH'!F$56*(D7+J7)/2</f>
        <v>27.341666666666676</v>
      </c>
      <c r="N7" s="18">
        <f>'Aufwandschätzung Muster KH'!G$56*J7</f>
        <v>0</v>
      </c>
      <c r="O7" s="18">
        <f>'Aufwandschätzung Muster KH'!H$56*E7+J7*2</f>
        <v>4.25</v>
      </c>
      <c r="P7" s="18">
        <f>SUM(K7:O7)</f>
        <v>311.66666666666674</v>
      </c>
      <c r="Q7" s="19">
        <f>P7/252</f>
        <v>1.236772486772487</v>
      </c>
    </row>
    <row r="8" spans="1:17" ht="17">
      <c r="A8" s="15" t="s">
        <v>129</v>
      </c>
      <c r="B8" s="45">
        <v>18000</v>
      </c>
      <c r="C8" s="45">
        <v>500</v>
      </c>
      <c r="D8" s="46">
        <f>((B8-30000)/30000+(C8-3000)/3000)/2+1.2</f>
        <v>0.58333333333333326</v>
      </c>
      <c r="E8" s="46">
        <f>IF(D8&lt;0.6,0.6,D8)</f>
        <v>0.6</v>
      </c>
      <c r="F8" s="44">
        <v>1</v>
      </c>
      <c r="G8" s="44">
        <v>1</v>
      </c>
      <c r="H8" s="17" t="str">
        <f>IF(G8*30000&lt;=B8,"ja","nein")</f>
        <v>nein</v>
      </c>
      <c r="I8" s="16">
        <f>F8/3+2/3</f>
        <v>1</v>
      </c>
      <c r="J8" s="16">
        <f>IF(G8&gt;0,1+G8/2,0)</f>
        <v>1.5</v>
      </c>
      <c r="K8" s="18">
        <f>'Aufwandschätzung Muster KH'!D$56*E8*I8</f>
        <v>26.940000000000012</v>
      </c>
      <c r="L8" s="18">
        <f>'Aufwandschätzung Muster KH'!E$56*E8</f>
        <v>91.68</v>
      </c>
      <c r="M8" s="18">
        <f>'Aufwandschätzung Muster KH'!F$56*(D8+J8)/2</f>
        <v>40.208333333333343</v>
      </c>
      <c r="N8" s="18">
        <f>'Aufwandschätzung Muster KH'!G$56*J8</f>
        <v>18</v>
      </c>
      <c r="O8" s="18">
        <f>'Aufwandschätzung Muster KH'!H$56*E8+J8*2</f>
        <v>4.8</v>
      </c>
      <c r="P8" s="18">
        <f>SUM(K8:O8)</f>
        <v>181.62833333333339</v>
      </c>
      <c r="Q8" s="19">
        <f>P8/252</f>
        <v>0.72074735449735472</v>
      </c>
    </row>
    <row r="9" spans="1:17">
      <c r="A9" s="8"/>
      <c r="B9" s="8"/>
      <c r="C9" s="8"/>
      <c r="D9" s="8"/>
      <c r="E9" s="8"/>
      <c r="F9" s="8"/>
      <c r="G9" s="8"/>
      <c r="H9" s="8"/>
      <c r="I9" s="8"/>
      <c r="J9" s="8"/>
      <c r="K9" s="8"/>
      <c r="L9" s="8"/>
      <c r="M9" s="8"/>
      <c r="N9" s="8"/>
      <c r="O9" s="8"/>
      <c r="P9" s="8"/>
      <c r="Q9" s="8"/>
    </row>
    <row r="10" spans="1:17">
      <c r="A10" s="8"/>
      <c r="B10" s="8"/>
      <c r="C10" s="8"/>
      <c r="D10" s="8"/>
      <c r="E10" s="8"/>
      <c r="F10" s="8"/>
      <c r="G10" s="8"/>
      <c r="H10" s="8"/>
      <c r="I10" s="8"/>
      <c r="J10" s="8"/>
      <c r="K10" s="8"/>
      <c r="L10" s="8"/>
      <c r="M10" s="8"/>
      <c r="N10" s="8"/>
      <c r="O10" s="8"/>
      <c r="P10" s="8"/>
      <c r="Q10" s="8"/>
    </row>
    <row r="19" spans="3:3">
      <c r="C19" s="11"/>
    </row>
  </sheetData>
  <mergeCells count="2">
    <mergeCell ref="K5:Q5"/>
    <mergeCell ref="B5:G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27529-E630-1341-86BB-7CCFE3FD0937}">
  <dimension ref="A1:T41"/>
  <sheetViews>
    <sheetView zoomScale="90" zoomScaleNormal="90" workbookViewId="0">
      <selection activeCell="R4" sqref="R4"/>
    </sheetView>
  </sheetViews>
  <sheetFormatPr baseColWidth="10" defaultRowHeight="16"/>
  <cols>
    <col min="1" max="1" width="9" bestFit="1" customWidth="1"/>
    <col min="2" max="2" width="31.5" style="1" customWidth="1"/>
    <col min="3" max="3" width="17.1640625" customWidth="1"/>
    <col min="4" max="4" width="14.1640625" bestFit="1" customWidth="1"/>
    <col min="5" max="5" width="11" customWidth="1"/>
    <col min="6" max="6" width="17.6640625" bestFit="1" customWidth="1"/>
    <col min="7" max="7" width="11.5" bestFit="1" customWidth="1"/>
    <col min="8" max="9" width="11.5" customWidth="1"/>
    <col min="10" max="10" width="13.83203125" customWidth="1"/>
    <col min="11" max="11" width="10" customWidth="1"/>
    <col min="12" max="12" width="14.6640625" bestFit="1" customWidth="1"/>
    <col min="13" max="13" width="13.5" bestFit="1" customWidth="1"/>
    <col min="16" max="16" width="9.5" bestFit="1" customWidth="1"/>
    <col min="17" max="17" width="7.83203125" bestFit="1" customWidth="1"/>
    <col min="18" max="18" width="9.33203125" bestFit="1" customWidth="1"/>
  </cols>
  <sheetData>
    <row r="1" spans="1:20" ht="18">
      <c r="A1" s="7" t="s">
        <v>167</v>
      </c>
      <c r="B1" s="7"/>
      <c r="C1" s="7"/>
      <c r="D1" s="7"/>
      <c r="E1" s="7"/>
      <c r="F1" s="7"/>
      <c r="G1" s="7"/>
    </row>
    <row r="2" spans="1:20" ht="43.5" customHeight="1">
      <c r="C2" s="8"/>
      <c r="D2" s="8"/>
      <c r="E2" s="8"/>
      <c r="F2" s="8"/>
      <c r="G2" s="8"/>
      <c r="H2" s="8"/>
      <c r="I2" s="8"/>
      <c r="J2" s="8"/>
      <c r="K2" s="8"/>
      <c r="L2" s="63" t="s">
        <v>130</v>
      </c>
      <c r="M2" s="64"/>
      <c r="N2" s="64"/>
      <c r="O2" s="64"/>
      <c r="P2" s="64"/>
      <c r="Q2" s="65"/>
      <c r="R2" s="8"/>
      <c r="S2" s="8"/>
      <c r="T2" s="8"/>
    </row>
    <row r="3" spans="1:20" ht="48">
      <c r="A3" s="4" t="s">
        <v>168</v>
      </c>
      <c r="B3" s="4" t="s">
        <v>120</v>
      </c>
      <c r="C3" s="13" t="s">
        <v>113</v>
      </c>
      <c r="D3" s="13" t="s">
        <v>114</v>
      </c>
      <c r="E3" s="13" t="s">
        <v>162</v>
      </c>
      <c r="F3" s="13" t="s">
        <v>128</v>
      </c>
      <c r="G3" s="13" t="s">
        <v>115</v>
      </c>
      <c r="H3" s="13" t="s">
        <v>133</v>
      </c>
      <c r="I3" s="13" t="s">
        <v>136</v>
      </c>
      <c r="J3" s="13" t="s">
        <v>132</v>
      </c>
      <c r="K3" s="13" t="s">
        <v>134</v>
      </c>
      <c r="L3" s="13" t="str">
        <f>'Aufwandschätzung Muster KH'!D2</f>
        <v>Konzeption &amp; Dokumentation</v>
      </c>
      <c r="M3" s="13" t="str">
        <f>'Aufwandschätzung Muster KH'!E2</f>
        <v>Beratung &amp; Unterstützung</v>
      </c>
      <c r="N3" s="13" t="str">
        <f>'Aufwandschätzung Muster KH'!F2</f>
        <v>Kontrolle &amp; Audit</v>
      </c>
      <c r="O3" s="13" t="str">
        <f>'Aufwandschätzung Muster KH'!G2</f>
        <v>KRITIS</v>
      </c>
      <c r="P3" s="13" t="str">
        <f>'Aufwandschätzung Muster KH'!H2</f>
        <v>Sonstiges</v>
      </c>
      <c r="Q3" s="13" t="s">
        <v>131</v>
      </c>
      <c r="R3" s="14" t="s">
        <v>127</v>
      </c>
      <c r="S3" s="8"/>
      <c r="T3" s="8"/>
    </row>
    <row r="4" spans="1:20" ht="17">
      <c r="A4" s="6">
        <v>1</v>
      </c>
      <c r="B4" s="5" t="s">
        <v>116</v>
      </c>
      <c r="C4" s="26">
        <v>50000</v>
      </c>
      <c r="D4" s="26">
        <v>5000</v>
      </c>
      <c r="E4" s="48">
        <f>((C4-30000)/30000+(D4-3000)/3000)/2+1.2</f>
        <v>1.8666666666666667</v>
      </c>
      <c r="F4" s="48">
        <f>IF(E4&lt;0.6,0.6,E4)</f>
        <v>1.8666666666666667</v>
      </c>
      <c r="G4" s="21">
        <v>5</v>
      </c>
      <c r="H4" s="21">
        <v>1</v>
      </c>
      <c r="I4" s="22" t="str">
        <f>IF(H4*30000&lt;=C4,"ja","nein")</f>
        <v>ja</v>
      </c>
      <c r="J4" s="49">
        <f>G4/3+2/3</f>
        <v>2.3333333333333335</v>
      </c>
      <c r="K4" s="49">
        <f>IF(H4&gt;0,1+H4/2,0)</f>
        <v>1.5</v>
      </c>
      <c r="L4" s="35">
        <f>'Aufwandschätzung Muster KH'!D$56*F4*J4</f>
        <v>195.56444444444455</v>
      </c>
      <c r="M4" s="35">
        <f>'Aufwandschätzung Muster KH'!E$56*F4</f>
        <v>285.22666666666669</v>
      </c>
      <c r="N4" s="35">
        <f>'Aufwandschätzung Muster KH'!F$56*(E4+K4)/2</f>
        <v>64.976666666666688</v>
      </c>
      <c r="O4" s="35">
        <f>'Aufwandschätzung Muster KH'!G$56*K4</f>
        <v>18</v>
      </c>
      <c r="P4" s="35">
        <f>'Aufwandschätzung Muster KH'!H$56*F4+K4*2</f>
        <v>8.6</v>
      </c>
      <c r="Q4" s="35">
        <f>SUM(L4:P4)</f>
        <v>572.36777777777797</v>
      </c>
      <c r="R4" s="36">
        <f>Q4/252</f>
        <v>2.2713007054673731</v>
      </c>
      <c r="S4" s="8"/>
      <c r="T4" s="8"/>
    </row>
    <row r="5" spans="1:20" ht="61.5" customHeight="1">
      <c r="A5" s="6">
        <v>2</v>
      </c>
      <c r="B5" s="5" t="s">
        <v>117</v>
      </c>
      <c r="C5" s="26">
        <v>30000</v>
      </c>
      <c r="D5" s="26">
        <v>3000</v>
      </c>
      <c r="E5" s="48">
        <f>((C5-30000)/30000+(D5-3000)/3000)/2+1.2</f>
        <v>1.2</v>
      </c>
      <c r="F5" s="48">
        <f>IF(E5&lt;0.6,0.6,E5)</f>
        <v>1.2</v>
      </c>
      <c r="G5" s="21">
        <v>2</v>
      </c>
      <c r="H5" s="21">
        <v>1</v>
      </c>
      <c r="I5" s="22" t="str">
        <f>IF(H5*30000&lt;=C5,"ja","nein")</f>
        <v>ja</v>
      </c>
      <c r="J5" s="49">
        <f>G5/3+2/3</f>
        <v>1.3333333333333333</v>
      </c>
      <c r="K5" s="49">
        <f>IF(H5&gt;0,1+H5/2,0)</f>
        <v>1.5</v>
      </c>
      <c r="L5" s="35">
        <f>'Aufwandschätzung Muster KH'!D$56*F5*J5</f>
        <v>71.840000000000032</v>
      </c>
      <c r="M5" s="35">
        <f>'Aufwandschätzung Muster KH'!E$56*F5</f>
        <v>183.36</v>
      </c>
      <c r="N5" s="35">
        <f>'Aufwandschätzung Muster KH'!F$56*(E5+K5)/2</f>
        <v>52.110000000000028</v>
      </c>
      <c r="O5" s="35">
        <f>'Aufwandschätzung Muster KH'!G$56*K5</f>
        <v>18</v>
      </c>
      <c r="P5" s="35">
        <f>'Aufwandschätzung Muster KH'!H$56*F5+K5*2</f>
        <v>6.6</v>
      </c>
      <c r="Q5" s="35">
        <f>SUM(L5:P5)</f>
        <v>331.91000000000008</v>
      </c>
      <c r="R5" s="36">
        <f>Q5/252</f>
        <v>1.3171031746031749</v>
      </c>
      <c r="S5" s="8"/>
      <c r="T5" s="8"/>
    </row>
    <row r="6" spans="1:20" ht="51">
      <c r="A6" s="6">
        <v>3</v>
      </c>
      <c r="B6" s="5" t="s">
        <v>118</v>
      </c>
      <c r="C6" s="26">
        <v>20000</v>
      </c>
      <c r="D6" s="26">
        <v>1800</v>
      </c>
      <c r="E6" s="48">
        <f>((C6-30000)/30000+(D6-3000)/3000)/2+1.2</f>
        <v>0.83333333333333326</v>
      </c>
      <c r="F6" s="48">
        <f>IF(E6&lt;0.6,0.6,E6)</f>
        <v>0.83333333333333326</v>
      </c>
      <c r="G6" s="21">
        <v>2</v>
      </c>
      <c r="H6" s="21">
        <v>0</v>
      </c>
      <c r="I6" s="22" t="str">
        <f>IF(H6*30000&lt;=C6,"ja","nein")</f>
        <v>ja</v>
      </c>
      <c r="J6" s="49">
        <f>G6/3+2/3</f>
        <v>1.3333333333333333</v>
      </c>
      <c r="K6" s="49">
        <f>IF(H6&gt;0,1+H6/2,0)</f>
        <v>0</v>
      </c>
      <c r="L6" s="35">
        <f>'Aufwandschätzung Muster KH'!D$56*F6*J6</f>
        <v>49.8888888888889</v>
      </c>
      <c r="M6" s="35">
        <f>'Aufwandschätzung Muster KH'!E$56*F6</f>
        <v>127.33333333333333</v>
      </c>
      <c r="N6" s="35">
        <f>'Aufwandschätzung Muster KH'!F$56*(E6+K6)/2</f>
        <v>16.083333333333339</v>
      </c>
      <c r="O6" s="35">
        <f>'Aufwandschätzung Muster KH'!G$56*K6</f>
        <v>0</v>
      </c>
      <c r="P6" s="35">
        <f>'Aufwandschätzung Muster KH'!H$56*F6+K6*2</f>
        <v>2.5</v>
      </c>
      <c r="Q6" s="35">
        <f>SUM(L6:P6)</f>
        <v>195.80555555555557</v>
      </c>
      <c r="R6" s="36">
        <f>Q6/252</f>
        <v>0.77700617283950624</v>
      </c>
      <c r="S6" s="8"/>
      <c r="T6" s="8"/>
    </row>
    <row r="7" spans="1:20" ht="81" customHeight="1">
      <c r="A7" s="6">
        <v>4</v>
      </c>
      <c r="B7" s="5" t="s">
        <v>119</v>
      </c>
      <c r="C7" s="26">
        <v>10000</v>
      </c>
      <c r="D7" s="26">
        <v>950</v>
      </c>
      <c r="E7" s="48">
        <f>((C7-30000)/30000+(D7-3000)/3000)/2+1.2</f>
        <v>0.52499999999999991</v>
      </c>
      <c r="F7" s="48">
        <f>IF(E7&lt;0.6,0.6,E7)</f>
        <v>0.6</v>
      </c>
      <c r="G7" s="21">
        <v>1</v>
      </c>
      <c r="H7" s="21">
        <v>0</v>
      </c>
      <c r="I7" s="22" t="str">
        <f>IF(H7*30000&lt;=C7,"ja","nein")</f>
        <v>ja</v>
      </c>
      <c r="J7" s="49">
        <f>G7/3+2/3</f>
        <v>1</v>
      </c>
      <c r="K7" s="49">
        <f>IF(H7&gt;0,1+H7/2,0)</f>
        <v>0</v>
      </c>
      <c r="L7" s="35">
        <f>'Aufwandschätzung Muster KH'!D$56*F7*J7</f>
        <v>26.940000000000012</v>
      </c>
      <c r="M7" s="35">
        <f>'Aufwandschätzung Muster KH'!E$56*F7</f>
        <v>91.68</v>
      </c>
      <c r="N7" s="35">
        <f>'Aufwandschätzung Muster KH'!F$56*(E7+K7)/2</f>
        <v>10.132500000000002</v>
      </c>
      <c r="O7" s="35">
        <f>'Aufwandschätzung Muster KH'!G$56*K7</f>
        <v>0</v>
      </c>
      <c r="P7" s="35">
        <f>'Aufwandschätzung Muster KH'!H$56*F7+K7*2</f>
        <v>1.7999999999999998</v>
      </c>
      <c r="Q7" s="35">
        <f>SUM(L7:P7)</f>
        <v>130.55250000000004</v>
      </c>
      <c r="R7" s="36">
        <f>Q7/252</f>
        <v>0.51806547619047638</v>
      </c>
      <c r="S7" s="8"/>
      <c r="T7" s="8"/>
    </row>
    <row r="8" spans="1:20">
      <c r="A8" s="2"/>
      <c r="B8" s="3"/>
      <c r="C8" s="8"/>
      <c r="D8" s="8"/>
      <c r="E8" s="23"/>
      <c r="F8" s="23"/>
      <c r="G8" s="8"/>
      <c r="H8" s="8"/>
      <c r="I8" s="24"/>
      <c r="J8" s="23"/>
      <c r="K8" s="23"/>
      <c r="L8" s="25"/>
      <c r="M8" s="25"/>
      <c r="N8" s="25"/>
      <c r="O8" s="25"/>
      <c r="P8" s="25"/>
      <c r="Q8" s="25"/>
      <c r="R8" s="25"/>
      <c r="S8" s="8"/>
      <c r="T8" s="8"/>
    </row>
    <row r="9" spans="1:20">
      <c r="A9" s="1"/>
      <c r="C9" s="1"/>
      <c r="D9" s="1"/>
      <c r="E9" s="1"/>
      <c r="F9" s="1"/>
      <c r="G9" s="1"/>
      <c r="H9" s="1"/>
      <c r="I9" s="1"/>
      <c r="J9" s="1"/>
      <c r="K9" s="1"/>
      <c r="L9" s="1"/>
      <c r="M9" s="1"/>
      <c r="N9" s="1"/>
      <c r="O9" s="1"/>
      <c r="P9" s="1"/>
      <c r="Q9" s="1"/>
      <c r="R9" s="1"/>
      <c r="S9" s="1"/>
      <c r="T9" s="1"/>
    </row>
    <row r="10" spans="1:20">
      <c r="A10" s="1"/>
      <c r="C10" s="1"/>
      <c r="D10" s="1"/>
      <c r="E10" s="1"/>
      <c r="F10" s="1"/>
      <c r="G10" s="1"/>
      <c r="H10" s="1"/>
      <c r="I10" s="1"/>
      <c r="J10" s="1"/>
      <c r="K10" s="1"/>
      <c r="L10" s="1"/>
      <c r="M10" s="1"/>
      <c r="N10" s="1"/>
      <c r="O10" s="1"/>
      <c r="P10" s="1"/>
      <c r="Q10" s="1"/>
      <c r="R10" s="1"/>
      <c r="S10" s="1"/>
      <c r="T10" s="1"/>
    </row>
    <row r="11" spans="1:20">
      <c r="A11" s="1"/>
      <c r="C11" s="1"/>
      <c r="D11" s="1"/>
      <c r="E11" s="1"/>
      <c r="F11" s="1"/>
      <c r="G11" s="1"/>
      <c r="H11" s="1"/>
      <c r="I11" s="1"/>
      <c r="J11" s="1"/>
      <c r="K11" s="1"/>
      <c r="L11" s="1"/>
      <c r="M11" s="1"/>
      <c r="N11" s="1"/>
      <c r="O11" s="1"/>
      <c r="P11" s="1"/>
      <c r="Q11" s="1"/>
      <c r="R11" s="1"/>
      <c r="S11" s="1"/>
      <c r="T11" s="1"/>
    </row>
    <row r="12" spans="1:20">
      <c r="A12" s="1"/>
      <c r="C12" s="1"/>
      <c r="D12" s="1"/>
      <c r="E12" s="1"/>
      <c r="F12" s="1"/>
      <c r="G12" s="1"/>
      <c r="H12" s="1"/>
      <c r="I12" s="1"/>
      <c r="J12" s="1"/>
      <c r="K12" s="1"/>
      <c r="L12" s="1"/>
      <c r="M12" s="1"/>
      <c r="N12" s="1"/>
      <c r="O12" s="1"/>
      <c r="P12" s="1"/>
      <c r="Q12" s="1"/>
      <c r="R12" s="1"/>
      <c r="S12" s="1"/>
      <c r="T12" s="1"/>
    </row>
    <row r="13" spans="1:20">
      <c r="A13" s="1"/>
      <c r="C13" s="1"/>
      <c r="D13" s="1"/>
      <c r="E13" s="1"/>
      <c r="F13" s="1"/>
      <c r="G13" s="1"/>
      <c r="H13" s="1"/>
      <c r="I13" s="1"/>
      <c r="J13" s="1"/>
      <c r="K13" s="1"/>
      <c r="L13" s="1"/>
      <c r="M13" s="1"/>
      <c r="N13" s="1"/>
      <c r="O13" s="1"/>
      <c r="P13" s="1"/>
      <c r="Q13" s="1"/>
      <c r="R13" s="1"/>
      <c r="S13" s="1"/>
      <c r="T13" s="1"/>
    </row>
    <row r="14" spans="1:20">
      <c r="A14" s="1"/>
      <c r="C14" s="1"/>
      <c r="D14" s="1"/>
      <c r="E14" s="1"/>
      <c r="F14" s="1"/>
      <c r="G14" s="1"/>
      <c r="H14" s="1"/>
      <c r="I14" s="1"/>
      <c r="J14" s="1"/>
      <c r="K14" s="1"/>
      <c r="L14" s="1"/>
      <c r="M14" s="1"/>
      <c r="N14" s="1"/>
      <c r="O14" s="1"/>
      <c r="P14" s="1"/>
      <c r="Q14" s="1"/>
      <c r="R14" s="1"/>
      <c r="S14" s="1"/>
      <c r="T14" s="1"/>
    </row>
    <row r="15" spans="1:20">
      <c r="C15" s="8"/>
      <c r="D15" s="8"/>
      <c r="E15" s="8"/>
      <c r="F15" s="8"/>
      <c r="G15" s="8"/>
      <c r="H15" s="8"/>
      <c r="I15" s="8"/>
      <c r="J15" s="8"/>
      <c r="K15" s="8"/>
      <c r="L15" s="8"/>
      <c r="M15" s="8"/>
      <c r="N15" s="8"/>
      <c r="O15" s="8"/>
      <c r="P15" s="8"/>
      <c r="Q15" s="8"/>
      <c r="R15" s="8"/>
      <c r="S15" s="8"/>
      <c r="T15" s="8"/>
    </row>
    <row r="16" spans="1:20">
      <c r="C16" s="8"/>
      <c r="D16" s="8"/>
      <c r="E16" s="8"/>
      <c r="F16" s="8"/>
      <c r="G16" s="8"/>
      <c r="H16" s="8"/>
      <c r="I16" s="8"/>
      <c r="J16" s="8"/>
      <c r="K16" s="8"/>
      <c r="L16" s="8"/>
      <c r="M16" s="8"/>
      <c r="N16" s="8"/>
      <c r="O16" s="8"/>
      <c r="P16" s="8"/>
      <c r="Q16" s="8"/>
      <c r="R16" s="8"/>
      <c r="S16" s="8"/>
      <c r="T16" s="8"/>
    </row>
    <row r="17" spans="3:20">
      <c r="C17" s="8"/>
      <c r="D17" s="8"/>
      <c r="E17" s="8"/>
      <c r="F17" s="8"/>
      <c r="G17" s="8"/>
      <c r="H17" s="8"/>
      <c r="I17" s="8"/>
      <c r="J17" s="8"/>
      <c r="K17" s="8"/>
      <c r="L17" s="8"/>
      <c r="M17" s="8"/>
      <c r="N17" s="8"/>
      <c r="O17" s="8"/>
      <c r="P17" s="8"/>
      <c r="Q17" s="8"/>
      <c r="R17" s="8"/>
      <c r="S17" s="8"/>
      <c r="T17" s="8"/>
    </row>
    <row r="18" spans="3:20">
      <c r="C18" s="8"/>
      <c r="D18" s="8"/>
      <c r="E18" s="8"/>
      <c r="F18" s="8"/>
      <c r="G18" s="8"/>
      <c r="H18" s="8"/>
      <c r="I18" s="8"/>
      <c r="J18" s="8"/>
      <c r="K18" s="8"/>
      <c r="L18" s="8"/>
      <c r="M18" s="8"/>
      <c r="N18" s="8"/>
      <c r="O18" s="8"/>
      <c r="P18" s="8"/>
      <c r="Q18" s="8"/>
      <c r="R18" s="8"/>
      <c r="S18" s="8"/>
      <c r="T18" s="8"/>
    </row>
    <row r="19" spans="3:20">
      <c r="C19" s="8"/>
      <c r="D19" s="8"/>
      <c r="E19" s="8"/>
      <c r="F19" s="8"/>
      <c r="G19" s="8"/>
      <c r="H19" s="8"/>
      <c r="I19" s="8"/>
      <c r="J19" s="8"/>
      <c r="K19" s="8"/>
      <c r="L19" s="8"/>
      <c r="M19" s="8"/>
      <c r="N19" s="8"/>
      <c r="O19" s="8"/>
      <c r="P19" s="8"/>
      <c r="Q19" s="8"/>
      <c r="R19" s="8"/>
      <c r="S19" s="8"/>
      <c r="T19" s="8"/>
    </row>
    <row r="20" spans="3:20">
      <c r="C20" s="8"/>
      <c r="D20" s="8"/>
      <c r="E20" s="8"/>
      <c r="F20" s="8"/>
      <c r="G20" s="8"/>
      <c r="H20" s="8"/>
      <c r="I20" s="8"/>
      <c r="J20" s="8"/>
      <c r="K20" s="8"/>
      <c r="L20" s="8"/>
      <c r="M20" s="8"/>
      <c r="N20" s="8"/>
      <c r="O20" s="8"/>
      <c r="P20" s="8"/>
      <c r="Q20" s="8"/>
      <c r="R20" s="8"/>
      <c r="S20" s="8"/>
      <c r="T20" s="8"/>
    </row>
    <row r="21" spans="3:20">
      <c r="C21" s="8"/>
      <c r="D21" s="8"/>
      <c r="E21" s="8"/>
      <c r="F21" s="8"/>
      <c r="G21" s="8"/>
      <c r="H21" s="8"/>
      <c r="I21" s="8"/>
      <c r="J21" s="8"/>
      <c r="K21" s="8"/>
      <c r="L21" s="8"/>
      <c r="M21" s="8"/>
      <c r="N21" s="8"/>
      <c r="O21" s="8"/>
      <c r="P21" s="8"/>
      <c r="Q21" s="8"/>
      <c r="R21" s="8"/>
      <c r="S21" s="8"/>
      <c r="T21" s="8"/>
    </row>
    <row r="22" spans="3:20">
      <c r="C22" s="8"/>
      <c r="D22" s="8"/>
      <c r="E22" s="8"/>
      <c r="F22" s="8"/>
      <c r="G22" s="8"/>
      <c r="H22" s="8"/>
      <c r="I22" s="8"/>
      <c r="J22" s="8"/>
      <c r="K22" s="8"/>
      <c r="L22" s="8"/>
      <c r="M22" s="8"/>
      <c r="N22" s="8"/>
      <c r="O22" s="8"/>
      <c r="P22" s="8"/>
      <c r="Q22" s="8"/>
      <c r="R22" s="8"/>
      <c r="S22" s="8"/>
      <c r="T22" s="8"/>
    </row>
    <row r="23" spans="3:20">
      <c r="C23" s="8"/>
      <c r="D23" s="8"/>
      <c r="E23" s="8"/>
      <c r="F23" s="8"/>
      <c r="G23" s="8"/>
      <c r="H23" s="8"/>
      <c r="I23" s="8"/>
      <c r="J23" s="8"/>
      <c r="K23" s="8"/>
      <c r="L23" s="8"/>
      <c r="M23" s="8"/>
      <c r="N23" s="8"/>
      <c r="O23" s="8"/>
      <c r="P23" s="8"/>
      <c r="Q23" s="8"/>
      <c r="R23" s="8"/>
      <c r="S23" s="8"/>
      <c r="T23" s="8"/>
    </row>
    <row r="24" spans="3:20">
      <c r="C24" s="8"/>
      <c r="D24" s="8"/>
      <c r="E24" s="8"/>
      <c r="F24" s="8"/>
      <c r="G24" s="8"/>
      <c r="H24" s="8"/>
      <c r="I24" s="8"/>
      <c r="J24" s="8"/>
      <c r="K24" s="8"/>
      <c r="L24" s="8"/>
      <c r="M24" s="8"/>
      <c r="N24" s="8"/>
      <c r="O24" s="8"/>
      <c r="P24" s="8"/>
      <c r="Q24" s="8"/>
      <c r="R24" s="8"/>
      <c r="S24" s="8"/>
      <c r="T24" s="8"/>
    </row>
    <row r="25" spans="3:20">
      <c r="C25" s="8"/>
      <c r="D25" s="8"/>
      <c r="E25" s="8"/>
      <c r="F25" s="8"/>
      <c r="G25" s="8"/>
      <c r="H25" s="8"/>
      <c r="I25" s="8"/>
      <c r="J25" s="8"/>
      <c r="K25" s="8"/>
      <c r="L25" s="8"/>
      <c r="M25" s="8"/>
      <c r="N25" s="8"/>
      <c r="O25" s="8"/>
      <c r="P25" s="8"/>
      <c r="Q25" s="8"/>
      <c r="R25" s="8"/>
      <c r="S25" s="8"/>
      <c r="T25" s="8"/>
    </row>
    <row r="26" spans="3:20">
      <c r="C26" s="8"/>
      <c r="D26" s="8"/>
      <c r="E26" s="8"/>
      <c r="F26" s="8"/>
      <c r="G26" s="8"/>
      <c r="H26" s="8"/>
      <c r="I26" s="8"/>
      <c r="J26" s="8"/>
      <c r="K26" s="8"/>
      <c r="L26" s="8"/>
      <c r="M26" s="8"/>
      <c r="N26" s="8"/>
      <c r="O26" s="8"/>
      <c r="P26" s="8"/>
      <c r="Q26" s="8"/>
      <c r="R26" s="8"/>
      <c r="S26" s="8"/>
      <c r="T26" s="8"/>
    </row>
    <row r="27" spans="3:20">
      <c r="C27" s="8"/>
      <c r="D27" s="8"/>
      <c r="E27" s="8"/>
      <c r="F27" s="8"/>
      <c r="G27" s="8"/>
      <c r="H27" s="8"/>
      <c r="I27" s="8"/>
      <c r="J27" s="8"/>
      <c r="K27" s="8"/>
      <c r="L27" s="8"/>
      <c r="M27" s="8"/>
      <c r="N27" s="8"/>
      <c r="O27" s="8"/>
      <c r="P27" s="8"/>
      <c r="Q27" s="8"/>
      <c r="R27" s="8"/>
      <c r="S27" s="8"/>
      <c r="T27" s="8"/>
    </row>
    <row r="28" spans="3:20">
      <c r="C28" s="8"/>
      <c r="D28" s="8"/>
      <c r="E28" s="8"/>
      <c r="F28" s="8"/>
      <c r="G28" s="8"/>
      <c r="H28" s="8"/>
      <c r="I28" s="8"/>
      <c r="J28" s="8"/>
      <c r="K28" s="8"/>
      <c r="L28" s="8"/>
      <c r="M28" s="8"/>
      <c r="N28" s="8"/>
      <c r="O28" s="8"/>
      <c r="P28" s="8"/>
      <c r="Q28" s="8"/>
      <c r="R28" s="8"/>
      <c r="S28" s="8"/>
      <c r="T28" s="8"/>
    </row>
    <row r="29" spans="3:20">
      <c r="C29" s="8"/>
      <c r="D29" s="8"/>
      <c r="E29" s="8"/>
      <c r="F29" s="8"/>
      <c r="G29" s="8"/>
      <c r="H29" s="8"/>
      <c r="I29" s="8"/>
      <c r="J29" s="8"/>
      <c r="K29" s="8"/>
      <c r="L29" s="8"/>
      <c r="M29" s="8"/>
      <c r="N29" s="8"/>
      <c r="O29" s="8"/>
      <c r="P29" s="8"/>
      <c r="Q29" s="8"/>
      <c r="R29" s="8"/>
      <c r="S29" s="8"/>
      <c r="T29" s="8"/>
    </row>
    <row r="30" spans="3:20">
      <c r="C30" s="8"/>
      <c r="D30" s="8"/>
      <c r="E30" s="8"/>
      <c r="F30" s="8"/>
      <c r="G30" s="8"/>
      <c r="H30" s="8"/>
      <c r="I30" s="8"/>
      <c r="J30" s="8"/>
      <c r="K30" s="8"/>
      <c r="L30" s="8"/>
      <c r="M30" s="8"/>
      <c r="N30" s="8"/>
      <c r="O30" s="8"/>
      <c r="P30" s="8"/>
      <c r="Q30" s="8"/>
      <c r="R30" s="8"/>
      <c r="S30" s="8"/>
      <c r="T30" s="8"/>
    </row>
    <row r="31" spans="3:20">
      <c r="C31" s="8"/>
      <c r="D31" s="8"/>
      <c r="E31" s="8"/>
      <c r="F31" s="8"/>
      <c r="G31" s="8"/>
      <c r="H31" s="8"/>
      <c r="I31" s="8"/>
      <c r="J31" s="8"/>
      <c r="K31" s="8"/>
      <c r="L31" s="8"/>
      <c r="M31" s="8"/>
      <c r="N31" s="8"/>
      <c r="O31" s="8"/>
      <c r="P31" s="8"/>
      <c r="Q31" s="8"/>
      <c r="R31" s="8"/>
      <c r="S31" s="8"/>
      <c r="T31" s="8"/>
    </row>
    <row r="32" spans="3:20">
      <c r="C32" s="8"/>
      <c r="D32" s="8"/>
      <c r="E32" s="8"/>
      <c r="F32" s="8"/>
      <c r="G32" s="8"/>
      <c r="H32" s="8"/>
      <c r="I32" s="8"/>
      <c r="J32" s="8"/>
      <c r="K32" s="8"/>
      <c r="L32" s="8"/>
      <c r="M32" s="8"/>
      <c r="N32" s="8"/>
      <c r="O32" s="8"/>
      <c r="P32" s="8"/>
      <c r="Q32" s="8"/>
      <c r="R32" s="8"/>
      <c r="S32" s="8"/>
      <c r="T32" s="8"/>
    </row>
    <row r="33" spans="3:20">
      <c r="C33" s="8"/>
      <c r="D33" s="8"/>
      <c r="E33" s="8"/>
      <c r="F33" s="8"/>
      <c r="G33" s="8"/>
      <c r="H33" s="8"/>
      <c r="I33" s="8"/>
      <c r="J33" s="8"/>
      <c r="K33" s="8"/>
      <c r="L33" s="8"/>
      <c r="M33" s="8"/>
      <c r="N33" s="8"/>
      <c r="O33" s="8"/>
      <c r="P33" s="8"/>
      <c r="Q33" s="8"/>
      <c r="R33" s="8"/>
      <c r="S33" s="8"/>
      <c r="T33" s="8"/>
    </row>
    <row r="34" spans="3:20">
      <c r="C34" s="8"/>
      <c r="D34" s="8"/>
      <c r="E34" s="8"/>
      <c r="F34" s="8"/>
      <c r="G34" s="8"/>
      <c r="H34" s="8"/>
      <c r="I34" s="8"/>
      <c r="J34" s="8"/>
      <c r="K34" s="8"/>
      <c r="L34" s="8"/>
      <c r="M34" s="8"/>
      <c r="N34" s="8"/>
      <c r="O34" s="8"/>
      <c r="P34" s="8"/>
      <c r="Q34" s="8"/>
      <c r="R34" s="8"/>
      <c r="S34" s="8"/>
      <c r="T34" s="8"/>
    </row>
    <row r="35" spans="3:20">
      <c r="C35" s="8"/>
      <c r="D35" s="8"/>
      <c r="E35" s="8"/>
      <c r="F35" s="8"/>
      <c r="G35" s="8"/>
      <c r="H35" s="8"/>
      <c r="I35" s="8"/>
      <c r="J35" s="8"/>
      <c r="K35" s="8"/>
      <c r="L35" s="8"/>
      <c r="M35" s="8"/>
      <c r="N35" s="8"/>
      <c r="O35" s="8"/>
      <c r="P35" s="8"/>
      <c r="Q35" s="8"/>
      <c r="R35" s="8"/>
      <c r="S35" s="8"/>
      <c r="T35" s="8"/>
    </row>
    <row r="36" spans="3:20">
      <c r="C36" s="8"/>
      <c r="D36" s="8"/>
      <c r="E36" s="8"/>
      <c r="F36" s="8"/>
      <c r="G36" s="8"/>
      <c r="H36" s="8"/>
      <c r="I36" s="8"/>
      <c r="J36" s="8"/>
      <c r="K36" s="8"/>
      <c r="L36" s="8"/>
      <c r="M36" s="8"/>
      <c r="N36" s="8"/>
      <c r="O36" s="8"/>
      <c r="P36" s="8"/>
      <c r="Q36" s="8"/>
      <c r="R36" s="8"/>
      <c r="S36" s="8"/>
      <c r="T36" s="8"/>
    </row>
    <row r="37" spans="3:20">
      <c r="C37" s="8"/>
      <c r="D37" s="8"/>
      <c r="E37" s="8"/>
      <c r="F37" s="8"/>
      <c r="G37" s="8"/>
      <c r="H37" s="8"/>
      <c r="I37" s="8"/>
      <c r="J37" s="8"/>
      <c r="K37" s="8"/>
      <c r="L37" s="8"/>
      <c r="M37" s="8"/>
      <c r="N37" s="8"/>
      <c r="O37" s="8"/>
      <c r="P37" s="8"/>
      <c r="Q37" s="8"/>
      <c r="R37" s="8"/>
      <c r="S37" s="8"/>
      <c r="T37" s="8"/>
    </row>
    <row r="38" spans="3:20">
      <c r="C38" s="8"/>
      <c r="D38" s="8"/>
      <c r="E38" s="8"/>
      <c r="F38" s="8"/>
      <c r="G38" s="8"/>
      <c r="H38" s="8"/>
      <c r="I38" s="8"/>
      <c r="J38" s="8"/>
      <c r="K38" s="8"/>
      <c r="L38" s="8"/>
      <c r="M38" s="8"/>
      <c r="N38" s="8"/>
      <c r="O38" s="8"/>
      <c r="P38" s="8"/>
      <c r="Q38" s="8"/>
      <c r="R38" s="8"/>
      <c r="S38" s="8"/>
      <c r="T38" s="8"/>
    </row>
    <row r="39" spans="3:20">
      <c r="C39" s="8"/>
      <c r="D39" s="8"/>
      <c r="E39" s="8"/>
      <c r="F39" s="8"/>
      <c r="G39" s="8"/>
      <c r="H39" s="8"/>
      <c r="I39" s="8"/>
      <c r="J39" s="8"/>
      <c r="K39" s="8"/>
      <c r="L39" s="8"/>
      <c r="M39" s="8"/>
      <c r="N39" s="8"/>
      <c r="O39" s="8"/>
      <c r="P39" s="8"/>
      <c r="Q39" s="8"/>
      <c r="R39" s="8"/>
      <c r="S39" s="8"/>
      <c r="T39" s="8"/>
    </row>
    <row r="40" spans="3:20">
      <c r="C40" s="8"/>
      <c r="D40" s="8"/>
      <c r="E40" s="8"/>
      <c r="F40" s="8"/>
      <c r="G40" s="8"/>
      <c r="H40" s="8"/>
      <c r="I40" s="8"/>
      <c r="J40" s="8"/>
      <c r="K40" s="8"/>
      <c r="L40" s="8"/>
      <c r="M40" s="8"/>
      <c r="N40" s="8"/>
      <c r="O40" s="8"/>
      <c r="P40" s="8"/>
      <c r="Q40" s="8"/>
      <c r="R40" s="8"/>
      <c r="S40" s="8"/>
      <c r="T40" s="8"/>
    </row>
    <row r="41" spans="3:20">
      <c r="C41" s="8"/>
      <c r="D41" s="8"/>
      <c r="E41" s="8"/>
      <c r="F41" s="8"/>
      <c r="G41" s="8"/>
      <c r="H41" s="8"/>
      <c r="I41" s="8"/>
      <c r="J41" s="8"/>
      <c r="K41" s="8"/>
      <c r="L41" s="8"/>
      <c r="M41" s="8"/>
      <c r="N41" s="8"/>
      <c r="O41" s="8"/>
      <c r="P41" s="8"/>
      <c r="Q41" s="8"/>
      <c r="R41" s="8"/>
      <c r="S41" s="8"/>
      <c r="T41" s="8"/>
    </row>
  </sheetData>
  <mergeCells count="1">
    <mergeCell ref="L2:Q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475-79CB-E54D-8C67-E4481A47104E}">
  <dimension ref="A1:H66"/>
  <sheetViews>
    <sheetView zoomScale="90" zoomScaleNormal="90" workbookViewId="0">
      <selection activeCell="C5" sqref="C5"/>
    </sheetView>
  </sheetViews>
  <sheetFormatPr baseColWidth="10" defaultRowHeight="16"/>
  <cols>
    <col min="1" max="1" width="12.83203125" customWidth="1"/>
    <col min="2" max="2" width="23.83203125" bestFit="1" customWidth="1"/>
    <col min="3" max="3" width="54.5" customWidth="1"/>
    <col min="4" max="4" width="17.83203125" customWidth="1"/>
    <col min="5" max="5" width="35.1640625" customWidth="1"/>
    <col min="6" max="6" width="14.33203125" customWidth="1"/>
    <col min="7" max="8" width="11.83203125" customWidth="1"/>
  </cols>
  <sheetData>
    <row r="1" spans="1:8" ht="97.5" customHeight="1">
      <c r="A1" s="8"/>
      <c r="B1" s="8"/>
      <c r="C1" s="38" t="s">
        <v>135</v>
      </c>
      <c r="D1" s="66" t="s">
        <v>169</v>
      </c>
      <c r="E1" s="67"/>
      <c r="F1" s="67"/>
      <c r="G1" s="67"/>
      <c r="H1" s="67"/>
    </row>
    <row r="2" spans="1:8" ht="32">
      <c r="A2" s="8"/>
      <c r="B2" s="8"/>
      <c r="C2" s="39" t="s">
        <v>121</v>
      </c>
      <c r="D2" s="14" t="s">
        <v>122</v>
      </c>
      <c r="E2" s="14" t="s">
        <v>123</v>
      </c>
      <c r="F2" s="14" t="s">
        <v>124</v>
      </c>
      <c r="G2" s="14" t="s">
        <v>125</v>
      </c>
      <c r="H2" s="14" t="s">
        <v>109</v>
      </c>
    </row>
    <row r="3" spans="1:8" ht="80">
      <c r="A3" s="14" t="s">
        <v>0</v>
      </c>
      <c r="B3" s="14" t="s">
        <v>164</v>
      </c>
      <c r="C3" s="14" t="s">
        <v>21</v>
      </c>
      <c r="D3" s="13" t="s">
        <v>1</v>
      </c>
      <c r="E3" s="13" t="s">
        <v>103</v>
      </c>
      <c r="F3" s="13" t="s">
        <v>2</v>
      </c>
      <c r="G3" s="13" t="s">
        <v>39</v>
      </c>
      <c r="H3" s="13" t="s">
        <v>126</v>
      </c>
    </row>
    <row r="4" spans="1:8" ht="17">
      <c r="A4" s="21" t="s">
        <v>166</v>
      </c>
      <c r="B4" s="21" t="s">
        <v>3</v>
      </c>
      <c r="C4" s="15" t="s">
        <v>4</v>
      </c>
      <c r="D4" s="22"/>
      <c r="E4" s="22">
        <v>2</v>
      </c>
      <c r="F4" s="22"/>
      <c r="G4" s="22"/>
      <c r="H4" s="22"/>
    </row>
    <row r="5" spans="1:8" ht="33">
      <c r="A5" s="21" t="s">
        <v>166</v>
      </c>
      <c r="B5" s="21" t="s">
        <v>99</v>
      </c>
      <c r="C5" s="15" t="s">
        <v>102</v>
      </c>
      <c r="D5" s="22">
        <v>0.5</v>
      </c>
      <c r="E5" s="22">
        <v>1</v>
      </c>
      <c r="F5" s="22"/>
      <c r="G5" s="22"/>
      <c r="H5" s="22"/>
    </row>
    <row r="6" spans="1:8" ht="33">
      <c r="A6" s="21" t="s">
        <v>166</v>
      </c>
      <c r="B6" s="21" t="s">
        <v>5</v>
      </c>
      <c r="C6" s="15" t="s">
        <v>100</v>
      </c>
      <c r="D6" s="22">
        <v>0.2</v>
      </c>
      <c r="E6" s="22">
        <v>0.3</v>
      </c>
      <c r="F6" s="22"/>
      <c r="G6" s="22"/>
      <c r="H6" s="22"/>
    </row>
    <row r="7" spans="1:8" ht="17">
      <c r="A7" s="21" t="s">
        <v>166</v>
      </c>
      <c r="B7" s="21" t="s">
        <v>6</v>
      </c>
      <c r="C7" s="15" t="s">
        <v>7</v>
      </c>
      <c r="D7" s="22">
        <v>3</v>
      </c>
      <c r="E7" s="22">
        <v>5</v>
      </c>
      <c r="F7" s="22"/>
      <c r="G7" s="22"/>
      <c r="H7" s="22"/>
    </row>
    <row r="8" spans="1:8" ht="17">
      <c r="A8" s="21" t="s">
        <v>166</v>
      </c>
      <c r="B8" s="21" t="s">
        <v>8</v>
      </c>
      <c r="C8" s="15" t="s">
        <v>9</v>
      </c>
      <c r="D8" s="22"/>
      <c r="E8" s="22">
        <v>4</v>
      </c>
      <c r="F8" s="22"/>
      <c r="G8" s="22"/>
      <c r="H8" s="22"/>
    </row>
    <row r="9" spans="1:8" ht="33">
      <c r="A9" s="21" t="s">
        <v>166</v>
      </c>
      <c r="B9" s="21" t="s">
        <v>11</v>
      </c>
      <c r="C9" s="15" t="s">
        <v>10</v>
      </c>
      <c r="D9" s="22">
        <v>5</v>
      </c>
      <c r="E9" s="22">
        <v>3</v>
      </c>
      <c r="F9" s="22">
        <v>1</v>
      </c>
      <c r="G9" s="22"/>
      <c r="H9" s="22"/>
    </row>
    <row r="10" spans="1:8" ht="17">
      <c r="A10" s="21" t="s">
        <v>166</v>
      </c>
      <c r="B10" s="21" t="s">
        <v>12</v>
      </c>
      <c r="C10" s="15" t="s">
        <v>13</v>
      </c>
      <c r="D10" s="22">
        <v>2</v>
      </c>
      <c r="E10" s="22">
        <v>5</v>
      </c>
      <c r="F10" s="22">
        <v>0.5</v>
      </c>
      <c r="G10" s="22"/>
      <c r="H10" s="22"/>
    </row>
    <row r="11" spans="1:8" ht="17">
      <c r="A11" s="21" t="s">
        <v>166</v>
      </c>
      <c r="B11" s="21" t="s">
        <v>14</v>
      </c>
      <c r="C11" s="15" t="s">
        <v>15</v>
      </c>
      <c r="D11" s="22">
        <v>3</v>
      </c>
      <c r="E11" s="22">
        <v>3</v>
      </c>
      <c r="F11" s="22">
        <v>0.5</v>
      </c>
      <c r="G11" s="22"/>
      <c r="H11" s="22"/>
    </row>
    <row r="12" spans="1:8" ht="33">
      <c r="A12" s="21" t="s">
        <v>166</v>
      </c>
      <c r="B12" s="21" t="s">
        <v>18</v>
      </c>
      <c r="C12" s="15" t="s">
        <v>112</v>
      </c>
      <c r="D12" s="22">
        <v>5</v>
      </c>
      <c r="E12" s="22">
        <v>15</v>
      </c>
      <c r="F12" s="22">
        <v>0.5</v>
      </c>
      <c r="G12" s="22"/>
      <c r="H12" s="22"/>
    </row>
    <row r="13" spans="1:8" ht="17">
      <c r="A13" s="21" t="s">
        <v>166</v>
      </c>
      <c r="B13" s="21" t="s">
        <v>16</v>
      </c>
      <c r="C13" s="15" t="s">
        <v>17</v>
      </c>
      <c r="D13" s="22">
        <v>0.2</v>
      </c>
      <c r="E13" s="22"/>
      <c r="F13" s="22"/>
      <c r="G13" s="22"/>
      <c r="H13" s="22"/>
    </row>
    <row r="14" spans="1:8" ht="17">
      <c r="A14" s="21" t="s">
        <v>166</v>
      </c>
      <c r="B14" s="21" t="s">
        <v>19</v>
      </c>
      <c r="C14" s="15" t="s">
        <v>20</v>
      </c>
      <c r="D14" s="22">
        <v>0.1</v>
      </c>
      <c r="E14" s="22">
        <v>3</v>
      </c>
      <c r="F14" s="22"/>
      <c r="G14" s="22"/>
      <c r="H14" s="22"/>
    </row>
    <row r="15" spans="1:8" ht="17">
      <c r="A15" s="21" t="s">
        <v>166</v>
      </c>
      <c r="B15" s="21" t="s">
        <v>35</v>
      </c>
      <c r="C15" s="15" t="s">
        <v>28</v>
      </c>
      <c r="D15" s="22"/>
      <c r="E15" s="22">
        <v>5</v>
      </c>
      <c r="F15" s="22"/>
      <c r="G15" s="22"/>
      <c r="H15" s="22"/>
    </row>
    <row r="16" spans="1:8" ht="17">
      <c r="A16" s="21" t="s">
        <v>166</v>
      </c>
      <c r="B16" s="21" t="s">
        <v>24</v>
      </c>
      <c r="C16" s="15" t="s">
        <v>25</v>
      </c>
      <c r="D16" s="40"/>
      <c r="E16" s="40"/>
      <c r="F16" s="40"/>
      <c r="G16" s="22"/>
      <c r="H16" s="22"/>
    </row>
    <row r="17" spans="1:8" ht="17">
      <c r="A17" s="21" t="s">
        <v>166</v>
      </c>
      <c r="B17" s="21" t="s">
        <v>22</v>
      </c>
      <c r="C17" s="15" t="s">
        <v>23</v>
      </c>
      <c r="D17" s="22">
        <v>1</v>
      </c>
      <c r="E17" s="22">
        <v>3</v>
      </c>
      <c r="F17" s="22">
        <v>0.2</v>
      </c>
      <c r="G17" s="22"/>
      <c r="H17" s="22"/>
    </row>
    <row r="18" spans="1:8" ht="33">
      <c r="A18" s="21" t="s">
        <v>166</v>
      </c>
      <c r="B18" s="21" t="s">
        <v>36</v>
      </c>
      <c r="C18" s="15" t="s">
        <v>104</v>
      </c>
      <c r="D18" s="22">
        <v>1</v>
      </c>
      <c r="E18" s="22">
        <v>20</v>
      </c>
      <c r="F18" s="22">
        <v>4</v>
      </c>
      <c r="G18" s="22"/>
      <c r="H18" s="22"/>
    </row>
    <row r="19" spans="1:8" ht="17">
      <c r="A19" s="21" t="s">
        <v>166</v>
      </c>
      <c r="B19" s="21" t="s">
        <v>26</v>
      </c>
      <c r="C19" s="15" t="s">
        <v>27</v>
      </c>
      <c r="D19" s="22">
        <v>0.2</v>
      </c>
      <c r="E19" s="22">
        <v>10</v>
      </c>
      <c r="F19" s="22"/>
      <c r="G19" s="22"/>
      <c r="H19" s="22"/>
    </row>
    <row r="20" spans="1:8" ht="17">
      <c r="A20" s="21" t="s">
        <v>166</v>
      </c>
      <c r="B20" s="21" t="s">
        <v>93</v>
      </c>
      <c r="C20" s="15" t="s">
        <v>29</v>
      </c>
      <c r="D20" s="22">
        <v>0.1</v>
      </c>
      <c r="E20" s="22">
        <v>3</v>
      </c>
      <c r="F20" s="22"/>
      <c r="G20" s="22"/>
      <c r="H20" s="22"/>
    </row>
    <row r="21" spans="1:8" ht="33">
      <c r="A21" s="21" t="s">
        <v>166</v>
      </c>
      <c r="B21" s="21" t="s">
        <v>30</v>
      </c>
      <c r="C21" s="15" t="s">
        <v>31</v>
      </c>
      <c r="D21" s="22">
        <v>3</v>
      </c>
      <c r="E21" s="22">
        <v>1</v>
      </c>
      <c r="F21" s="22"/>
      <c r="G21" s="22"/>
      <c r="H21" s="22"/>
    </row>
    <row r="22" spans="1:8" ht="33">
      <c r="A22" s="21" t="s">
        <v>166</v>
      </c>
      <c r="B22" s="21" t="s">
        <v>32</v>
      </c>
      <c r="C22" s="15" t="s">
        <v>33</v>
      </c>
      <c r="D22" s="22">
        <v>0.5</v>
      </c>
      <c r="E22" s="22">
        <v>5</v>
      </c>
      <c r="F22" s="22">
        <v>5</v>
      </c>
      <c r="G22" s="22"/>
      <c r="H22" s="22"/>
    </row>
    <row r="23" spans="1:8" ht="49">
      <c r="A23" s="21" t="s">
        <v>166</v>
      </c>
      <c r="B23" s="21" t="s">
        <v>34</v>
      </c>
      <c r="C23" s="15" t="s">
        <v>101</v>
      </c>
      <c r="D23" s="22">
        <v>2</v>
      </c>
      <c r="E23" s="22">
        <v>3</v>
      </c>
      <c r="F23" s="22">
        <v>0.1</v>
      </c>
      <c r="G23" s="22"/>
      <c r="H23" s="22"/>
    </row>
    <row r="24" spans="1:8" ht="33">
      <c r="A24" s="21" t="s">
        <v>166</v>
      </c>
      <c r="B24" s="21" t="s">
        <v>37</v>
      </c>
      <c r="C24" s="15" t="s">
        <v>105</v>
      </c>
      <c r="D24" s="22">
        <v>1</v>
      </c>
      <c r="E24" s="22">
        <v>3</v>
      </c>
      <c r="F24" s="22">
        <v>0.3</v>
      </c>
      <c r="G24" s="22"/>
      <c r="H24" s="22"/>
    </row>
    <row r="25" spans="1:8" ht="17">
      <c r="A25" s="21" t="s">
        <v>166</v>
      </c>
      <c r="B25" s="21" t="s">
        <v>38</v>
      </c>
      <c r="C25" s="15" t="s">
        <v>40</v>
      </c>
      <c r="D25" s="22"/>
      <c r="E25" s="22"/>
      <c r="F25" s="22"/>
      <c r="G25" s="22">
        <v>1</v>
      </c>
      <c r="H25" s="22"/>
    </row>
    <row r="26" spans="1:8" ht="65">
      <c r="A26" s="21" t="s">
        <v>166</v>
      </c>
      <c r="B26" s="21" t="s">
        <v>41</v>
      </c>
      <c r="C26" s="15" t="s">
        <v>61</v>
      </c>
      <c r="D26" s="22">
        <v>3</v>
      </c>
      <c r="E26" s="22">
        <v>10</v>
      </c>
      <c r="F26" s="22">
        <v>0.5</v>
      </c>
      <c r="G26" s="22"/>
      <c r="H26" s="22"/>
    </row>
    <row r="27" spans="1:8" ht="17">
      <c r="A27" s="21" t="s">
        <v>166</v>
      </c>
      <c r="B27" s="21" t="s">
        <v>42</v>
      </c>
      <c r="C27" s="15" t="s">
        <v>43</v>
      </c>
      <c r="D27" s="22">
        <v>2</v>
      </c>
      <c r="E27" s="22">
        <v>4</v>
      </c>
      <c r="F27" s="22">
        <v>0.5</v>
      </c>
      <c r="G27" s="22"/>
      <c r="H27" s="22"/>
    </row>
    <row r="28" spans="1:8" ht="17">
      <c r="A28" s="21" t="s">
        <v>166</v>
      </c>
      <c r="B28" s="21" t="s">
        <v>44</v>
      </c>
      <c r="C28" s="15" t="s">
        <v>45</v>
      </c>
      <c r="D28" s="22">
        <v>1</v>
      </c>
      <c r="E28" s="22">
        <v>3</v>
      </c>
      <c r="F28" s="22">
        <v>1</v>
      </c>
      <c r="G28" s="22"/>
      <c r="H28" s="22"/>
    </row>
    <row r="29" spans="1:8" ht="17">
      <c r="A29" s="21" t="s">
        <v>166</v>
      </c>
      <c r="B29" s="21" t="s">
        <v>46</v>
      </c>
      <c r="C29" s="15" t="s">
        <v>74</v>
      </c>
      <c r="D29" s="22">
        <v>0.5</v>
      </c>
      <c r="E29" s="22">
        <v>5</v>
      </c>
      <c r="F29" s="22">
        <v>2</v>
      </c>
      <c r="G29" s="22"/>
      <c r="H29" s="22"/>
    </row>
    <row r="30" spans="1:8" ht="17">
      <c r="A30" s="21" t="s">
        <v>166</v>
      </c>
      <c r="B30" s="21" t="s">
        <v>47</v>
      </c>
      <c r="C30" s="15" t="s">
        <v>48</v>
      </c>
      <c r="D30" s="22">
        <v>0.3</v>
      </c>
      <c r="E30" s="22">
        <v>3</v>
      </c>
      <c r="F30" s="22">
        <v>0.1</v>
      </c>
      <c r="G30" s="22"/>
      <c r="H30" s="22"/>
    </row>
    <row r="31" spans="1:8" ht="49">
      <c r="A31" s="21" t="s">
        <v>166</v>
      </c>
      <c r="B31" s="21" t="s">
        <v>52</v>
      </c>
      <c r="C31" s="15" t="s">
        <v>49</v>
      </c>
      <c r="D31" s="22">
        <v>5</v>
      </c>
      <c r="E31" s="22">
        <v>5</v>
      </c>
      <c r="F31" s="22">
        <v>1</v>
      </c>
      <c r="G31" s="22">
        <v>0.5</v>
      </c>
      <c r="H31" s="22"/>
    </row>
    <row r="32" spans="1:8" ht="33">
      <c r="A32" s="21" t="s">
        <v>166</v>
      </c>
      <c r="B32" s="21" t="s">
        <v>50</v>
      </c>
      <c r="C32" s="15" t="s">
        <v>51</v>
      </c>
      <c r="D32" s="22">
        <v>0.5</v>
      </c>
      <c r="E32" s="22">
        <v>2</v>
      </c>
      <c r="F32" s="22">
        <v>3</v>
      </c>
      <c r="G32" s="22"/>
      <c r="H32" s="22"/>
    </row>
    <row r="33" spans="1:8" ht="17">
      <c r="A33" s="21" t="s">
        <v>166</v>
      </c>
      <c r="B33" s="21" t="s">
        <v>53</v>
      </c>
      <c r="C33" s="15" t="s">
        <v>54</v>
      </c>
      <c r="D33" s="22"/>
      <c r="E33" s="22">
        <v>2</v>
      </c>
      <c r="F33" s="22"/>
      <c r="G33" s="22">
        <v>0.5</v>
      </c>
      <c r="H33" s="22"/>
    </row>
    <row r="34" spans="1:8" ht="17">
      <c r="A34" s="21" t="s">
        <v>166</v>
      </c>
      <c r="B34" s="21" t="s">
        <v>55</v>
      </c>
      <c r="C34" s="15" t="s">
        <v>56</v>
      </c>
      <c r="D34" s="22">
        <v>1</v>
      </c>
      <c r="E34" s="22">
        <v>3</v>
      </c>
      <c r="F34" s="22">
        <v>3</v>
      </c>
      <c r="G34" s="22"/>
      <c r="H34" s="22"/>
    </row>
    <row r="35" spans="1:8" ht="17">
      <c r="A35" s="21" t="s">
        <v>166</v>
      </c>
      <c r="B35" s="21" t="s">
        <v>57</v>
      </c>
      <c r="C35" s="15" t="s">
        <v>58</v>
      </c>
      <c r="D35" s="22"/>
      <c r="E35" s="22">
        <v>0.3</v>
      </c>
      <c r="F35" s="22">
        <v>0.1</v>
      </c>
      <c r="G35" s="22"/>
      <c r="H35" s="22"/>
    </row>
    <row r="36" spans="1:8" ht="17">
      <c r="A36" s="21" t="s">
        <v>166</v>
      </c>
      <c r="B36" s="21" t="s">
        <v>59</v>
      </c>
      <c r="C36" s="15" t="s">
        <v>60</v>
      </c>
      <c r="D36" s="22"/>
      <c r="E36" s="22">
        <v>0.3</v>
      </c>
      <c r="F36" s="22">
        <v>0.1</v>
      </c>
      <c r="G36" s="22"/>
      <c r="H36" s="22"/>
    </row>
    <row r="37" spans="1:8" ht="33">
      <c r="A37" s="21" t="s">
        <v>166</v>
      </c>
      <c r="B37" s="21" t="s">
        <v>62</v>
      </c>
      <c r="C37" s="15" t="s">
        <v>63</v>
      </c>
      <c r="D37" s="22">
        <v>0.1</v>
      </c>
      <c r="E37" s="22">
        <v>0.3</v>
      </c>
      <c r="F37" s="22">
        <v>0.1</v>
      </c>
      <c r="G37" s="22"/>
      <c r="H37" s="22"/>
    </row>
    <row r="38" spans="1:8" ht="17">
      <c r="A38" s="21" t="s">
        <v>166</v>
      </c>
      <c r="B38" s="21" t="s">
        <v>64</v>
      </c>
      <c r="C38" s="15" t="s">
        <v>65</v>
      </c>
      <c r="D38" s="22"/>
      <c r="E38" s="22">
        <v>0.2</v>
      </c>
      <c r="F38" s="22">
        <v>0.1</v>
      </c>
      <c r="G38" s="22"/>
      <c r="H38" s="22"/>
    </row>
    <row r="39" spans="1:8" ht="33">
      <c r="A39" s="21" t="s">
        <v>166</v>
      </c>
      <c r="B39" s="21" t="s">
        <v>66</v>
      </c>
      <c r="C39" s="15" t="s">
        <v>67</v>
      </c>
      <c r="D39" s="22"/>
      <c r="E39" s="22">
        <v>2</v>
      </c>
      <c r="F39" s="22">
        <v>2</v>
      </c>
      <c r="G39" s="22"/>
      <c r="H39" s="22"/>
    </row>
    <row r="40" spans="1:8" ht="33">
      <c r="A40" s="21" t="s">
        <v>166</v>
      </c>
      <c r="B40" s="21" t="s">
        <v>69</v>
      </c>
      <c r="C40" s="15" t="s">
        <v>68</v>
      </c>
      <c r="D40" s="22">
        <v>1</v>
      </c>
      <c r="E40" s="22">
        <v>3</v>
      </c>
      <c r="F40" s="22">
        <v>1</v>
      </c>
      <c r="G40" s="22"/>
      <c r="H40" s="22"/>
    </row>
    <row r="41" spans="1:8" ht="17">
      <c r="A41" s="21" t="s">
        <v>166</v>
      </c>
      <c r="B41" s="21" t="s">
        <v>70</v>
      </c>
      <c r="C41" s="15" t="s">
        <v>71</v>
      </c>
      <c r="D41" s="22">
        <v>0.2</v>
      </c>
      <c r="E41" s="22">
        <v>0.2</v>
      </c>
      <c r="F41" s="22"/>
      <c r="G41" s="22"/>
      <c r="H41" s="22"/>
    </row>
    <row r="42" spans="1:8" ht="33">
      <c r="A42" s="21" t="s">
        <v>166</v>
      </c>
      <c r="B42" s="21" t="s">
        <v>72</v>
      </c>
      <c r="C42" s="15" t="s">
        <v>73</v>
      </c>
      <c r="D42" s="22">
        <v>1</v>
      </c>
      <c r="E42" s="22">
        <v>4</v>
      </c>
      <c r="F42" s="22">
        <v>0.5</v>
      </c>
      <c r="G42" s="22"/>
      <c r="H42" s="22"/>
    </row>
    <row r="43" spans="1:8" ht="17">
      <c r="A43" s="21" t="s">
        <v>166</v>
      </c>
      <c r="B43" s="21" t="s">
        <v>75</v>
      </c>
      <c r="C43" s="15" t="s">
        <v>76</v>
      </c>
      <c r="D43" s="22">
        <v>0.2</v>
      </c>
      <c r="E43" s="22">
        <v>1</v>
      </c>
      <c r="F43" s="22"/>
      <c r="G43" s="22"/>
      <c r="H43" s="22"/>
    </row>
    <row r="44" spans="1:8" ht="17">
      <c r="A44" s="21" t="s">
        <v>166</v>
      </c>
      <c r="B44" s="21" t="s">
        <v>77</v>
      </c>
      <c r="C44" s="15" t="s">
        <v>78</v>
      </c>
      <c r="D44" s="22">
        <v>0.2</v>
      </c>
      <c r="E44" s="22">
        <v>2</v>
      </c>
      <c r="F44" s="22">
        <v>0.1</v>
      </c>
      <c r="G44" s="22"/>
      <c r="H44" s="22"/>
    </row>
    <row r="45" spans="1:8" ht="17">
      <c r="A45" s="21" t="s">
        <v>166</v>
      </c>
      <c r="B45" s="21" t="s">
        <v>79</v>
      </c>
      <c r="C45" s="15" t="s">
        <v>80</v>
      </c>
      <c r="D45" s="22">
        <v>0.1</v>
      </c>
      <c r="E45" s="22">
        <v>0.5</v>
      </c>
      <c r="F45" s="22">
        <v>0.1</v>
      </c>
      <c r="G45" s="22"/>
      <c r="H45" s="22"/>
    </row>
    <row r="46" spans="1:8" ht="17">
      <c r="A46" s="21" t="s">
        <v>166</v>
      </c>
      <c r="B46" s="21" t="s">
        <v>81</v>
      </c>
      <c r="C46" s="15" t="s">
        <v>82</v>
      </c>
      <c r="D46" s="22">
        <v>0.1</v>
      </c>
      <c r="E46" s="22">
        <v>0.2</v>
      </c>
      <c r="F46" s="22">
        <v>0.1</v>
      </c>
      <c r="G46" s="22"/>
      <c r="H46" s="22"/>
    </row>
    <row r="47" spans="1:8" ht="17">
      <c r="A47" s="21" t="s">
        <v>166</v>
      </c>
      <c r="B47" s="21" t="s">
        <v>83</v>
      </c>
      <c r="C47" s="15" t="s">
        <v>84</v>
      </c>
      <c r="D47" s="22">
        <v>0.2</v>
      </c>
      <c r="E47" s="22">
        <v>3</v>
      </c>
      <c r="F47" s="22">
        <v>0.5</v>
      </c>
      <c r="G47" s="22"/>
      <c r="H47" s="22"/>
    </row>
    <row r="48" spans="1:8" ht="17">
      <c r="A48" s="21" t="s">
        <v>166</v>
      </c>
      <c r="B48" s="21" t="s">
        <v>85</v>
      </c>
      <c r="C48" s="15" t="s">
        <v>86</v>
      </c>
      <c r="D48" s="22">
        <v>0.2</v>
      </c>
      <c r="E48" s="22">
        <v>1</v>
      </c>
      <c r="F48" s="22">
        <v>0.2</v>
      </c>
      <c r="G48" s="22"/>
      <c r="H48" s="22"/>
    </row>
    <row r="49" spans="1:8" ht="17">
      <c r="A49" s="21" t="s">
        <v>166</v>
      </c>
      <c r="B49" s="21" t="s">
        <v>87</v>
      </c>
      <c r="C49" s="15" t="s">
        <v>88</v>
      </c>
      <c r="D49" s="22">
        <v>0.1</v>
      </c>
      <c r="E49" s="22">
        <v>0.2</v>
      </c>
      <c r="F49" s="22">
        <v>0.1</v>
      </c>
      <c r="G49" s="22"/>
      <c r="H49" s="22"/>
    </row>
    <row r="50" spans="1:8" ht="17">
      <c r="A50" s="21" t="s">
        <v>166</v>
      </c>
      <c r="B50" s="21" t="s">
        <v>89</v>
      </c>
      <c r="C50" s="15" t="s">
        <v>90</v>
      </c>
      <c r="D50" s="22">
        <v>0.2</v>
      </c>
      <c r="E50" s="22">
        <v>1</v>
      </c>
      <c r="F50" s="22">
        <v>0.3</v>
      </c>
      <c r="G50" s="22"/>
      <c r="H50" s="22"/>
    </row>
    <row r="51" spans="1:8" ht="17">
      <c r="A51" s="21" t="s">
        <v>166</v>
      </c>
      <c r="B51" s="21" t="s">
        <v>91</v>
      </c>
      <c r="C51" s="15" t="s">
        <v>92</v>
      </c>
      <c r="D51" s="22">
        <v>0.2</v>
      </c>
      <c r="E51" s="22">
        <v>0.3</v>
      </c>
      <c r="F51" s="22">
        <v>0.1</v>
      </c>
      <c r="G51" s="22"/>
      <c r="H51" s="22"/>
    </row>
    <row r="52" spans="1:8" ht="33">
      <c r="A52" s="21" t="s">
        <v>166</v>
      </c>
      <c r="B52" s="21" t="s">
        <v>96</v>
      </c>
      <c r="C52" s="15" t="s">
        <v>106</v>
      </c>
      <c r="D52" s="22"/>
      <c r="E52" s="22"/>
      <c r="F52" s="22">
        <v>10</v>
      </c>
      <c r="G52" s="22"/>
      <c r="H52" s="22"/>
    </row>
    <row r="53" spans="1:8" ht="33">
      <c r="A53" s="21" t="s">
        <v>97</v>
      </c>
      <c r="B53" s="21" t="s">
        <v>98</v>
      </c>
      <c r="C53" s="15" t="s">
        <v>107</v>
      </c>
      <c r="D53" s="22"/>
      <c r="E53" s="22"/>
      <c r="F53" s="22"/>
      <c r="G53" s="22">
        <v>10</v>
      </c>
      <c r="H53" s="22"/>
    </row>
    <row r="54" spans="1:8" ht="17">
      <c r="A54" s="21"/>
      <c r="B54" s="21" t="s">
        <v>111</v>
      </c>
      <c r="C54" s="15" t="s">
        <v>108</v>
      </c>
      <c r="D54" s="22"/>
      <c r="E54" s="22"/>
      <c r="F54" s="22"/>
      <c r="G54" s="22"/>
      <c r="H54" s="22">
        <v>3</v>
      </c>
    </row>
    <row r="55" spans="1:8" ht="17">
      <c r="A55" s="21"/>
      <c r="B55" s="21" t="s">
        <v>111</v>
      </c>
      <c r="C55" s="15" t="s">
        <v>110</v>
      </c>
      <c r="D55" s="22"/>
      <c r="E55" s="22">
        <v>2</v>
      </c>
      <c r="F55" s="22"/>
      <c r="G55" s="22"/>
      <c r="H55" s="22"/>
    </row>
    <row r="56" spans="1:8" ht="17">
      <c r="A56" s="8"/>
      <c r="B56" s="8"/>
      <c r="C56" s="41" t="s">
        <v>94</v>
      </c>
      <c r="D56" s="22">
        <f>SUM(D4:D55)</f>
        <v>44.90000000000002</v>
      </c>
      <c r="E56" s="22">
        <f>SUM(E4:E55)</f>
        <v>152.80000000000001</v>
      </c>
      <c r="F56" s="22">
        <f>SUM(F4:F55)</f>
        <v>38.600000000000016</v>
      </c>
      <c r="G56" s="22">
        <f>SUM(G4:G55)</f>
        <v>12</v>
      </c>
      <c r="H56" s="22">
        <f>SUM(H4:H55)</f>
        <v>3</v>
      </c>
    </row>
    <row r="57" spans="1:8">
      <c r="A57" s="8"/>
      <c r="B57" s="8"/>
      <c r="C57" s="20"/>
      <c r="D57" s="8"/>
      <c r="E57" s="8"/>
      <c r="F57" s="8"/>
      <c r="G57" s="8"/>
      <c r="H57" s="8"/>
    </row>
    <row r="58" spans="1:8" ht="17">
      <c r="A58" s="8"/>
      <c r="B58" s="8"/>
      <c r="C58" s="42" t="s">
        <v>95</v>
      </c>
      <c r="D58" s="43">
        <f>SUM(D56:H56)</f>
        <v>251.30000000000007</v>
      </c>
      <c r="E58" s="8"/>
      <c r="F58" s="8"/>
      <c r="G58" s="8"/>
      <c r="H58" s="8"/>
    </row>
    <row r="59" spans="1:8">
      <c r="C59" s="1"/>
    </row>
    <row r="60" spans="1:8">
      <c r="C60" s="1"/>
    </row>
    <row r="61" spans="1:8">
      <c r="C61" s="1"/>
    </row>
    <row r="62" spans="1:8">
      <c r="C62" s="1"/>
    </row>
    <row r="63" spans="1:8">
      <c r="C63" s="1"/>
    </row>
    <row r="64" spans="1:8">
      <c r="C64" s="1"/>
    </row>
    <row r="65" spans="3:3">
      <c r="C65" s="1"/>
    </row>
    <row r="66" spans="3:3">
      <c r="C66" s="1"/>
    </row>
  </sheetData>
  <mergeCells count="1">
    <mergeCell ref="D1:H1"/>
  </mergeCells>
  <phoneticPr fontId="2" type="noConversion"/>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1534D5EBF40774C96D9BC23FF8E6EC6" ma:contentTypeVersion="9" ma:contentTypeDescription="Ein neues Dokument erstellen." ma:contentTypeScope="" ma:versionID="54e14fcb2cfb234a7a764980e164c0c8">
  <xsd:schema xmlns:xsd="http://www.w3.org/2001/XMLSchema" xmlns:xs="http://www.w3.org/2001/XMLSchema" xmlns:p="http://schemas.microsoft.com/office/2006/metadata/properties" xmlns:ns2="fcdf2b7e-d322-4224-b290-20ea9b08076f" targetNamespace="http://schemas.microsoft.com/office/2006/metadata/properties" ma:root="true" ma:fieldsID="9a511b066e90d4f38587ab3da49d33c9" ns2:_="">
    <xsd:import namespace="fcdf2b7e-d322-4224-b290-20ea9b0807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df2b7e-d322-4224-b290-20ea9b0807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0D3FF2-6AE0-4F3D-896E-B657A45C4D84}"/>
</file>

<file path=customXml/itemProps2.xml><?xml version="1.0" encoding="utf-8"?>
<ds:datastoreItem xmlns:ds="http://schemas.openxmlformats.org/officeDocument/2006/customXml" ds:itemID="{09FBD00B-AC5C-4DA0-820B-CDA90C513ABD}"/>
</file>

<file path=customXml/itemProps3.xml><?xml version="1.0" encoding="utf-8"?>
<ds:datastoreItem xmlns:ds="http://schemas.openxmlformats.org/officeDocument/2006/customXml" ds:itemID="{E92C2D5D-E87C-4FE7-9092-F4D1DC8A7782}"/>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Disclaimer</vt:lpstr>
      <vt:lpstr>Eingabe</vt:lpstr>
      <vt:lpstr>KH-Typen und Skalierung</vt:lpstr>
      <vt:lpstr>Aufwandschätzung Muster KH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Leonard</dc:creator>
  <cp:lastModifiedBy>Hannes Harthun</cp:lastModifiedBy>
  <dcterms:created xsi:type="dcterms:W3CDTF">2022-05-18T10:03:19Z</dcterms:created>
  <dcterms:modified xsi:type="dcterms:W3CDTF">2022-06-01T16:19:02Z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0x01010031534D5EBF40774C96D9BC23FF8E6EC6</vt:lpwstr>
  </property>
</Properties>
</file>